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730" windowHeight="11760" activeTab="1"/>
  </bookViews>
  <sheets>
    <sheet name="MASOVNOST" sheetId="2" r:id="rId1"/>
    <sheet name="USPEŠNOST" sheetId="1" r:id="rId2"/>
    <sheet name="MEDALJE" sheetId="22" r:id="rId3"/>
    <sheet name="1 Stražilovo" sheetId="3" r:id="rId4"/>
    <sheet name="3 Čortanovcii" sheetId="14" r:id="rId5"/>
    <sheet name="4 Subotica" sheetId="15" r:id="rId6"/>
    <sheet name="5 Rajacc" sheetId="16" r:id="rId7"/>
    <sheet name="9 Avala noćno" sheetId="17" r:id="rId8"/>
    <sheet name="10 Пасјача" sheetId="23" r:id="rId9"/>
    <sheet name="Prvenstvo Srbij" sheetId="19" r:id="rId10"/>
    <sheet name="Sheet1" sheetId="18" r:id="rId11"/>
  </sheets>
  <externalReferences>
    <externalReference r:id="rId12"/>
    <externalReference r:id="rId13"/>
    <externalReference r:id="rId14"/>
  </externalReferences>
  <definedNames>
    <definedName name="_GoBack" localSheetId="4">'3 Čortanovcii'!#REF!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/>
  <c r="L17"/>
  <c r="L19"/>
  <c r="L18"/>
  <c r="L16"/>
  <c r="L13"/>
  <c r="L14"/>
  <c r="L12"/>
  <c r="L9"/>
  <c r="E28"/>
  <c r="F28"/>
  <c r="G28"/>
  <c r="H28"/>
  <c r="I28"/>
  <c r="J28"/>
  <c r="K28"/>
  <c r="D28"/>
  <c r="K89"/>
  <c r="J89"/>
  <c r="I89"/>
  <c r="H89"/>
  <c r="G89"/>
  <c r="F89"/>
  <c r="E89"/>
  <c r="D89"/>
  <c r="L88"/>
  <c r="L87"/>
  <c r="L86"/>
  <c r="L85"/>
  <c r="L84"/>
  <c r="L83"/>
  <c r="L82"/>
  <c r="L81"/>
  <c r="L80"/>
  <c r="L79"/>
  <c r="L78"/>
  <c r="L77"/>
  <c r="L76"/>
  <c r="L75"/>
  <c r="G12" i="22"/>
  <c r="G13"/>
  <c r="G15"/>
  <c r="G16"/>
  <c r="G17"/>
  <c r="G18"/>
  <c r="G14"/>
  <c r="G19"/>
  <c r="G20"/>
  <c r="G21"/>
  <c r="G22"/>
  <c r="G23"/>
  <c r="G24"/>
  <c r="G77"/>
  <c r="G78"/>
  <c r="E79"/>
  <c r="F79"/>
  <c r="D79"/>
  <c r="G76"/>
  <c r="L21" i="2"/>
  <c r="L17"/>
  <c r="L16"/>
  <c r="L11"/>
  <c r="G75" i="22"/>
  <c r="G74"/>
  <c r="G73"/>
  <c r="G72"/>
  <c r="E72" i="2"/>
  <c r="F72"/>
  <c r="G72"/>
  <c r="H72"/>
  <c r="I72"/>
  <c r="J72"/>
  <c r="K72"/>
  <c r="D72"/>
  <c r="L89" i="1" l="1"/>
  <c r="G79" i="22"/>
  <c r="L87" i="2"/>
  <c r="L88"/>
  <c r="L89"/>
  <c r="E90"/>
  <c r="F90"/>
  <c r="G90"/>
  <c r="H90"/>
  <c r="I90"/>
  <c r="J90"/>
  <c r="K90"/>
  <c r="D90"/>
  <c r="L86"/>
  <c r="L76"/>
  <c r="L85"/>
  <c r="L84"/>
  <c r="L83"/>
  <c r="L82"/>
  <c r="L81"/>
  <c r="L80"/>
  <c r="L79"/>
  <c r="L78"/>
  <c r="L77"/>
  <c r="Q119" i="15"/>
  <c r="P119"/>
  <c r="M119"/>
  <c r="K119"/>
  <c r="I119"/>
  <c r="N118"/>
  <c r="N119" s="1"/>
  <c r="H117"/>
  <c r="O117" s="1"/>
  <c r="O118" s="1"/>
  <c r="Q116"/>
  <c r="P116"/>
  <c r="N116"/>
  <c r="M116"/>
  <c r="K116"/>
  <c r="I116"/>
  <c r="O114"/>
  <c r="O115" s="1"/>
  <c r="H114"/>
  <c r="S114" s="1"/>
  <c r="Q113"/>
  <c r="P113"/>
  <c r="N113"/>
  <c r="M113"/>
  <c r="K113"/>
  <c r="S111" s="1"/>
  <c r="I113"/>
  <c r="O112"/>
  <c r="O111"/>
  <c r="H111"/>
  <c r="Q110"/>
  <c r="P110"/>
  <c r="N110"/>
  <c r="M110"/>
  <c r="K110"/>
  <c r="I110"/>
  <c r="O108"/>
  <c r="O109" s="1"/>
  <c r="H108"/>
  <c r="Q107"/>
  <c r="P107"/>
  <c r="N107"/>
  <c r="M107"/>
  <c r="K107"/>
  <c r="S105" s="1"/>
  <c r="I107"/>
  <c r="O106"/>
  <c r="O105"/>
  <c r="H105"/>
  <c r="Q104"/>
  <c r="P104"/>
  <c r="N104"/>
  <c r="M104"/>
  <c r="K104"/>
  <c r="I104"/>
  <c r="O102"/>
  <c r="O103" s="1"/>
  <c r="H102"/>
  <c r="S102" s="1"/>
  <c r="Q100"/>
  <c r="P100"/>
  <c r="N100"/>
  <c r="M100"/>
  <c r="K100"/>
  <c r="I100"/>
  <c r="N99"/>
  <c r="H98"/>
  <c r="O98" s="1"/>
  <c r="O99" s="1"/>
  <c r="Q97"/>
  <c r="P97"/>
  <c r="N97"/>
  <c r="M97"/>
  <c r="K97"/>
  <c r="I97"/>
  <c r="O96"/>
  <c r="N96"/>
  <c r="S95"/>
  <c r="O95"/>
  <c r="A95"/>
  <c r="Q94"/>
  <c r="P94"/>
  <c r="N94"/>
  <c r="M94"/>
  <c r="K94"/>
  <c r="I94"/>
  <c r="H92"/>
  <c r="S92" s="1"/>
  <c r="Q91"/>
  <c r="P91"/>
  <c r="N91"/>
  <c r="M91"/>
  <c r="K91"/>
  <c r="I91"/>
  <c r="H89"/>
  <c r="O89" s="1"/>
  <c r="O90" s="1"/>
  <c r="S89" s="1"/>
  <c r="Q88"/>
  <c r="P88"/>
  <c r="N88"/>
  <c r="K88"/>
  <c r="S86" s="1"/>
  <c r="I88"/>
  <c r="O87"/>
  <c r="O86"/>
  <c r="H86"/>
  <c r="Q85"/>
  <c r="P85"/>
  <c r="N85"/>
  <c r="M85"/>
  <c r="K85"/>
  <c r="I85"/>
  <c r="O84"/>
  <c r="Q82"/>
  <c r="P82"/>
  <c r="N82"/>
  <c r="M82"/>
  <c r="K82"/>
  <c r="I82"/>
  <c r="O81"/>
  <c r="Q78"/>
  <c r="P78"/>
  <c r="N78"/>
  <c r="M78"/>
  <c r="K78"/>
  <c r="I78"/>
  <c r="N77"/>
  <c r="H76"/>
  <c r="O76" s="1"/>
  <c r="O77" s="1"/>
  <c r="Q75"/>
  <c r="P75"/>
  <c r="N75"/>
  <c r="M75"/>
  <c r="K75"/>
  <c r="I75"/>
  <c r="N74"/>
  <c r="H73"/>
  <c r="O73" s="1"/>
  <c r="O74" s="1"/>
  <c r="Q72"/>
  <c r="P72"/>
  <c r="N72"/>
  <c r="M72"/>
  <c r="K72"/>
  <c r="I72"/>
  <c r="O71"/>
  <c r="O70"/>
  <c r="H70"/>
  <c r="S70" s="1"/>
  <c r="Q69"/>
  <c r="P69"/>
  <c r="N69"/>
  <c r="M69"/>
  <c r="K69"/>
  <c r="I69"/>
  <c r="O67"/>
  <c r="O68" s="1"/>
  <c r="H67"/>
  <c r="S67" s="1"/>
  <c r="Q66"/>
  <c r="P66"/>
  <c r="N66"/>
  <c r="M66"/>
  <c r="K66"/>
  <c r="I66"/>
  <c r="O65"/>
  <c r="O64"/>
  <c r="H64"/>
  <c r="S64" s="1"/>
  <c r="Q63"/>
  <c r="P63"/>
  <c r="N63"/>
  <c r="M63"/>
  <c r="K63"/>
  <c r="I63"/>
  <c r="O61"/>
  <c r="O62" s="1"/>
  <c r="H61"/>
  <c r="S61" s="1"/>
  <c r="Q59"/>
  <c r="P59"/>
  <c r="N59"/>
  <c r="M59"/>
  <c r="K59"/>
  <c r="I59"/>
  <c r="N58"/>
  <c r="H57"/>
  <c r="O57" s="1"/>
  <c r="O58" s="1"/>
  <c r="P56"/>
  <c r="M56"/>
  <c r="I56"/>
  <c r="S54"/>
  <c r="O54"/>
  <c r="O55" s="1"/>
  <c r="A54"/>
  <c r="P53"/>
  <c r="M53"/>
  <c r="K53"/>
  <c r="I53"/>
  <c r="O51"/>
  <c r="O52" s="1"/>
  <c r="P50"/>
  <c r="M50"/>
  <c r="I50"/>
  <c r="O48"/>
  <c r="O49" s="1"/>
  <c r="S48" s="1"/>
  <c r="Q47"/>
  <c r="P47"/>
  <c r="N47"/>
  <c r="M47"/>
  <c r="K47"/>
  <c r="I47"/>
  <c r="O46"/>
  <c r="O45"/>
  <c r="H45"/>
  <c r="S45" s="1"/>
  <c r="Q43"/>
  <c r="P43"/>
  <c r="N43"/>
  <c r="M43"/>
  <c r="K43"/>
  <c r="I43"/>
  <c r="N42"/>
  <c r="S41"/>
  <c r="A41" s="1"/>
  <c r="H41"/>
  <c r="O41" s="1"/>
  <c r="O42" s="1"/>
  <c r="Q40"/>
  <c r="P40"/>
  <c r="N40"/>
  <c r="M40"/>
  <c r="K40"/>
  <c r="I40"/>
  <c r="N39"/>
  <c r="S38"/>
  <c r="A38" s="1"/>
  <c r="H38"/>
  <c r="O38" s="1"/>
  <c r="O39" s="1"/>
  <c r="Q37"/>
  <c r="P37"/>
  <c r="N37"/>
  <c r="M37"/>
  <c r="K37"/>
  <c r="I37"/>
  <c r="O35"/>
  <c r="O36" s="1"/>
  <c r="H35"/>
  <c r="Q33"/>
  <c r="P33"/>
  <c r="N33"/>
  <c r="M33"/>
  <c r="K33"/>
  <c r="I33"/>
  <c r="N32"/>
  <c r="H31"/>
  <c r="O31" s="1"/>
  <c r="O32" s="1"/>
  <c r="Q30"/>
  <c r="P30"/>
  <c r="N30"/>
  <c r="M30"/>
  <c r="K30"/>
  <c r="I30"/>
  <c r="N29"/>
  <c r="H28"/>
  <c r="O28" s="1"/>
  <c r="O29" s="1"/>
  <c r="Q26"/>
  <c r="P26"/>
  <c r="N26"/>
  <c r="M26"/>
  <c r="K26"/>
  <c r="I26"/>
  <c r="N25"/>
  <c r="H24"/>
  <c r="O24" s="1"/>
  <c r="O25" s="1"/>
  <c r="Q23"/>
  <c r="P23"/>
  <c r="N23"/>
  <c r="M23"/>
  <c r="K23"/>
  <c r="I23"/>
  <c r="O22"/>
  <c r="O21"/>
  <c r="H21"/>
  <c r="S21" s="1"/>
  <c r="Q20"/>
  <c r="P20"/>
  <c r="N20"/>
  <c r="M20"/>
  <c r="K20"/>
  <c r="I20"/>
  <c r="O18"/>
  <c r="O19" s="1"/>
  <c r="H18"/>
  <c r="S18" s="1"/>
  <c r="P16"/>
  <c r="M16"/>
  <c r="K16"/>
  <c r="I16"/>
  <c r="N15"/>
  <c r="N16" s="1"/>
  <c r="O14"/>
  <c r="O15" s="1"/>
  <c r="H14"/>
  <c r="S14" s="1"/>
  <c r="A14" s="1"/>
  <c r="P13"/>
  <c r="N13"/>
  <c r="M13"/>
  <c r="K13"/>
  <c r="I13"/>
  <c r="O11"/>
  <c r="O12" s="1"/>
  <c r="H11"/>
  <c r="P10"/>
  <c r="N10"/>
  <c r="M10"/>
  <c r="K10"/>
  <c r="I10"/>
  <c r="H8"/>
  <c r="O8" s="1"/>
  <c r="O9" s="1"/>
  <c r="S8" s="1"/>
  <c r="Q7"/>
  <c r="P7"/>
  <c r="N7"/>
  <c r="M7"/>
  <c r="K7"/>
  <c r="I7"/>
  <c r="H5"/>
  <c r="O5" s="1"/>
  <c r="O6" s="1"/>
  <c r="L90" i="2" l="1"/>
  <c r="S11" i="15"/>
  <c r="S35"/>
  <c r="S51"/>
  <c r="S108"/>
  <c r="S117"/>
  <c r="A117" s="1"/>
  <c r="S5"/>
  <c r="S24"/>
  <c r="A24" s="1"/>
  <c r="S28"/>
  <c r="A28" s="1"/>
  <c r="S31"/>
  <c r="A31" s="1"/>
  <c r="S57"/>
  <c r="A57" s="1"/>
  <c r="S73"/>
  <c r="A73" s="1"/>
  <c r="S76"/>
  <c r="A76" s="1"/>
  <c r="S98"/>
  <c r="A98" s="1"/>
  <c r="L68" i="2" l="1"/>
  <c r="L69"/>
  <c r="L67" i="1"/>
  <c r="L10"/>
  <c r="K70"/>
  <c r="J70"/>
  <c r="I70"/>
  <c r="H70"/>
  <c r="G70"/>
  <c r="F70"/>
  <c r="E70"/>
  <c r="D70"/>
  <c r="L69"/>
  <c r="L68"/>
  <c r="L66"/>
  <c r="G65" i="22"/>
  <c r="F68"/>
  <c r="E68"/>
  <c r="D68"/>
  <c r="G67"/>
  <c r="G66"/>
  <c r="G64"/>
  <c r="L9" i="2"/>
  <c r="L10"/>
  <c r="L12"/>
  <c r="L13"/>
  <c r="L14"/>
  <c r="L71"/>
  <c r="L70"/>
  <c r="L72" l="1"/>
  <c r="L70" i="1"/>
  <c r="G68" i="22"/>
  <c r="L56" i="2" l="1"/>
  <c r="L57"/>
  <c r="L58"/>
  <c r="L59"/>
  <c r="L60"/>
  <c r="L61"/>
  <c r="P96" i="14"/>
  <c r="N96"/>
  <c r="M96"/>
  <c r="K96"/>
  <c r="I96"/>
  <c r="H94"/>
  <c r="P93"/>
  <c r="N93"/>
  <c r="M93"/>
  <c r="K93"/>
  <c r="I93"/>
  <c r="H91"/>
  <c r="O91" s="1"/>
  <c r="O92" s="1"/>
  <c r="P90"/>
  <c r="N90"/>
  <c r="M90"/>
  <c r="K90"/>
  <c r="I90"/>
  <c r="H88"/>
  <c r="P87"/>
  <c r="N87"/>
  <c r="M87"/>
  <c r="K87"/>
  <c r="I87"/>
  <c r="H85"/>
  <c r="O85" s="1"/>
  <c r="O86" s="1"/>
  <c r="P84"/>
  <c r="N84"/>
  <c r="M84"/>
  <c r="K84"/>
  <c r="I84"/>
  <c r="H82"/>
  <c r="P81"/>
  <c r="N81"/>
  <c r="M81"/>
  <c r="K81"/>
  <c r="I81"/>
  <c r="H79"/>
  <c r="O79" s="1"/>
  <c r="O80" s="1"/>
  <c r="Q77"/>
  <c r="P77"/>
  <c r="M77"/>
  <c r="K77"/>
  <c r="I77"/>
  <c r="N76"/>
  <c r="N77" s="1"/>
  <c r="O75"/>
  <c r="O76" s="1"/>
  <c r="H75"/>
  <c r="S75" s="1"/>
  <c r="A75" s="1"/>
  <c r="P74"/>
  <c r="N74"/>
  <c r="M74"/>
  <c r="K74"/>
  <c r="I74"/>
  <c r="H72"/>
  <c r="P71"/>
  <c r="N71"/>
  <c r="M71"/>
  <c r="K71"/>
  <c r="I71"/>
  <c r="H69"/>
  <c r="O69" s="1"/>
  <c r="O70" s="1"/>
  <c r="Q67"/>
  <c r="P67"/>
  <c r="M67"/>
  <c r="K67"/>
  <c r="I67"/>
  <c r="N66"/>
  <c r="N67" s="1"/>
  <c r="S65"/>
  <c r="A65" s="1"/>
  <c r="O65"/>
  <c r="O66" s="1"/>
  <c r="P64"/>
  <c r="N64"/>
  <c r="M64"/>
  <c r="K64"/>
  <c r="I64"/>
  <c r="H62"/>
  <c r="P61"/>
  <c r="N61"/>
  <c r="M61"/>
  <c r="K61"/>
  <c r="I61"/>
  <c r="H59"/>
  <c r="O59" s="1"/>
  <c r="O60" s="1"/>
  <c r="Q57"/>
  <c r="P57"/>
  <c r="M57"/>
  <c r="K57"/>
  <c r="I57"/>
  <c r="N56"/>
  <c r="N57" s="1"/>
  <c r="S55"/>
  <c r="A55" s="1"/>
  <c r="O55"/>
  <c r="O56" s="1"/>
  <c r="P54"/>
  <c r="N54"/>
  <c r="M54"/>
  <c r="K54"/>
  <c r="I54"/>
  <c r="H52"/>
  <c r="O52" s="1"/>
  <c r="O53" s="1"/>
  <c r="P51"/>
  <c r="N51"/>
  <c r="M51"/>
  <c r="K51"/>
  <c r="I51"/>
  <c r="H49"/>
  <c r="O49" s="1"/>
  <c r="O50" s="1"/>
  <c r="P48"/>
  <c r="N48"/>
  <c r="M48"/>
  <c r="K48"/>
  <c r="I48"/>
  <c r="H46"/>
  <c r="O46" s="1"/>
  <c r="O47" s="1"/>
  <c r="Q44"/>
  <c r="P44"/>
  <c r="M44"/>
  <c r="K44"/>
  <c r="I44"/>
  <c r="N43"/>
  <c r="N44" s="1"/>
  <c r="H42"/>
  <c r="O42" s="1"/>
  <c r="O43" s="1"/>
  <c r="Q41"/>
  <c r="P41"/>
  <c r="M41"/>
  <c r="K41"/>
  <c r="I41"/>
  <c r="N40"/>
  <c r="N41" s="1"/>
  <c r="H39"/>
  <c r="O39" s="1"/>
  <c r="O40" s="1"/>
  <c r="Q38"/>
  <c r="P38"/>
  <c r="M38"/>
  <c r="K38"/>
  <c r="I38"/>
  <c r="N37"/>
  <c r="N38" s="1"/>
  <c r="H36"/>
  <c r="O36" s="1"/>
  <c r="O37" s="1"/>
  <c r="Q34"/>
  <c r="P34"/>
  <c r="M34"/>
  <c r="K34"/>
  <c r="I34"/>
  <c r="N33"/>
  <c r="N34" s="1"/>
  <c r="H32"/>
  <c r="O32" s="1"/>
  <c r="O33" s="1"/>
  <c r="Q31"/>
  <c r="P31"/>
  <c r="M31"/>
  <c r="K31"/>
  <c r="I31"/>
  <c r="N30"/>
  <c r="N31" s="1"/>
  <c r="H29"/>
  <c r="O29" s="1"/>
  <c r="O30" s="1"/>
  <c r="Q28"/>
  <c r="P28"/>
  <c r="M28"/>
  <c r="K28"/>
  <c r="I28"/>
  <c r="N27"/>
  <c r="N28" s="1"/>
  <c r="H26"/>
  <c r="O26" s="1"/>
  <c r="O27" s="1"/>
  <c r="Q24"/>
  <c r="P24"/>
  <c r="M24"/>
  <c r="K24"/>
  <c r="I24"/>
  <c r="N23"/>
  <c r="N24" s="1"/>
  <c r="H22"/>
  <c r="O22" s="1"/>
  <c r="O23" s="1"/>
  <c r="Q21"/>
  <c r="P21"/>
  <c r="M21"/>
  <c r="K21"/>
  <c r="I21"/>
  <c r="N20"/>
  <c r="N21" s="1"/>
  <c r="H19"/>
  <c r="O19" s="1"/>
  <c r="O20" s="1"/>
  <c r="P18"/>
  <c r="N18"/>
  <c r="M18"/>
  <c r="K18"/>
  <c r="I18"/>
  <c r="H16"/>
  <c r="O16" s="1"/>
  <c r="O17" s="1"/>
  <c r="Q14"/>
  <c r="P14"/>
  <c r="M14"/>
  <c r="K14"/>
  <c r="I14"/>
  <c r="N13"/>
  <c r="N14" s="1"/>
  <c r="H12"/>
  <c r="S12" s="1"/>
  <c r="A12" s="1"/>
  <c r="Q11"/>
  <c r="P11"/>
  <c r="M11"/>
  <c r="K11"/>
  <c r="I11"/>
  <c r="N10"/>
  <c r="N11" s="1"/>
  <c r="H9"/>
  <c r="S9" s="1"/>
  <c r="A9" s="1"/>
  <c r="P8"/>
  <c r="N8"/>
  <c r="M8"/>
  <c r="K8"/>
  <c r="I8"/>
  <c r="H6"/>
  <c r="Q197" i="3"/>
  <c r="P197"/>
  <c r="M197"/>
  <c r="K197"/>
  <c r="I197"/>
  <c r="N196"/>
  <c r="N197" s="1"/>
  <c r="H195"/>
  <c r="O195" s="1"/>
  <c r="O196" s="1"/>
  <c r="Q194"/>
  <c r="P194"/>
  <c r="M194"/>
  <c r="K194"/>
  <c r="I194"/>
  <c r="N193"/>
  <c r="N194" s="1"/>
  <c r="H192"/>
  <c r="O192" s="1"/>
  <c r="O193" s="1"/>
  <c r="Q191"/>
  <c r="P191"/>
  <c r="M191"/>
  <c r="K191"/>
  <c r="I191"/>
  <c r="N190"/>
  <c r="N191" s="1"/>
  <c r="H189"/>
  <c r="O189" s="1"/>
  <c r="O190" s="1"/>
  <c r="Q188"/>
  <c r="P188"/>
  <c r="M188"/>
  <c r="K188"/>
  <c r="I188"/>
  <c r="N187"/>
  <c r="N188" s="1"/>
  <c r="H186"/>
  <c r="O186" s="1"/>
  <c r="O187" s="1"/>
  <c r="Q185"/>
  <c r="P185"/>
  <c r="M185"/>
  <c r="K185"/>
  <c r="I185"/>
  <c r="N184"/>
  <c r="N185" s="1"/>
  <c r="H183"/>
  <c r="O183" s="1"/>
  <c r="O184" s="1"/>
  <c r="Q182"/>
  <c r="P182"/>
  <c r="M182"/>
  <c r="K182"/>
  <c r="I182"/>
  <c r="N181"/>
  <c r="N182" s="1"/>
  <c r="H180"/>
  <c r="O180" s="1"/>
  <c r="O181" s="1"/>
  <c r="Q179"/>
  <c r="P179"/>
  <c r="M179"/>
  <c r="K179"/>
  <c r="I179"/>
  <c r="N178"/>
  <c r="N179" s="1"/>
  <c r="H177"/>
  <c r="O177" s="1"/>
  <c r="O178" s="1"/>
  <c r="Q176"/>
  <c r="P176"/>
  <c r="M176"/>
  <c r="K176"/>
  <c r="I176"/>
  <c r="N175"/>
  <c r="N176" s="1"/>
  <c r="H174"/>
  <c r="O174" s="1"/>
  <c r="O175" s="1"/>
  <c r="Q173"/>
  <c r="P173"/>
  <c r="M173"/>
  <c r="K173"/>
  <c r="I173"/>
  <c r="N172"/>
  <c r="N173" s="1"/>
  <c r="H171"/>
  <c r="O171" s="1"/>
  <c r="O172" s="1"/>
  <c r="Q170"/>
  <c r="P170"/>
  <c r="M170"/>
  <c r="K170"/>
  <c r="I170"/>
  <c r="N169"/>
  <c r="N170" s="1"/>
  <c r="H168"/>
  <c r="O168" s="1"/>
  <c r="O169" s="1"/>
  <c r="Q166"/>
  <c r="P166"/>
  <c r="M166"/>
  <c r="K166"/>
  <c r="I166"/>
  <c r="N165"/>
  <c r="N166" s="1"/>
  <c r="H164"/>
  <c r="O164" s="1"/>
  <c r="O165" s="1"/>
  <c r="Q163"/>
  <c r="P163"/>
  <c r="M163"/>
  <c r="K163"/>
  <c r="I163"/>
  <c r="N162"/>
  <c r="N163" s="1"/>
  <c r="S161"/>
  <c r="A161" s="1"/>
  <c r="H161"/>
  <c r="O161" s="1"/>
  <c r="O162" s="1"/>
  <c r="Q160"/>
  <c r="P160"/>
  <c r="M160"/>
  <c r="K160"/>
  <c r="I160"/>
  <c r="N159"/>
  <c r="N160" s="1"/>
  <c r="H158"/>
  <c r="O158" s="1"/>
  <c r="O159" s="1"/>
  <c r="Q157"/>
  <c r="P157"/>
  <c r="M157"/>
  <c r="K157"/>
  <c r="I157"/>
  <c r="N156"/>
  <c r="N157" s="1"/>
  <c r="H155"/>
  <c r="O155" s="1"/>
  <c r="O156" s="1"/>
  <c r="Q154"/>
  <c r="P154"/>
  <c r="M154"/>
  <c r="K154"/>
  <c r="I154"/>
  <c r="N153"/>
  <c r="N154" s="1"/>
  <c r="H152"/>
  <c r="O152" s="1"/>
  <c r="O153" s="1"/>
  <c r="Q151"/>
  <c r="P151"/>
  <c r="M151"/>
  <c r="K151"/>
  <c r="I151"/>
  <c r="N150"/>
  <c r="N151" s="1"/>
  <c r="H149"/>
  <c r="O149" s="1"/>
  <c r="O150" s="1"/>
  <c r="Q148"/>
  <c r="P148"/>
  <c r="M148"/>
  <c r="K148"/>
  <c r="I148"/>
  <c r="N147"/>
  <c r="N148" s="1"/>
  <c r="H146"/>
  <c r="O146" s="1"/>
  <c r="O147" s="1"/>
  <c r="Q144"/>
  <c r="P144"/>
  <c r="M144"/>
  <c r="K144"/>
  <c r="I144"/>
  <c r="N143"/>
  <c r="N144" s="1"/>
  <c r="S142"/>
  <c r="A142" s="1"/>
  <c r="H142"/>
  <c r="O142" s="1"/>
  <c r="O143" s="1"/>
  <c r="Q141"/>
  <c r="P141"/>
  <c r="M141"/>
  <c r="K141"/>
  <c r="I141"/>
  <c r="N140"/>
  <c r="N141" s="1"/>
  <c r="S139"/>
  <c r="A139" s="1"/>
  <c r="H139"/>
  <c r="O139" s="1"/>
  <c r="O140" s="1"/>
  <c r="Q138"/>
  <c r="P138"/>
  <c r="M138"/>
  <c r="K138"/>
  <c r="I138"/>
  <c r="N137"/>
  <c r="N138" s="1"/>
  <c r="H136"/>
  <c r="O136" s="1"/>
  <c r="O137" s="1"/>
  <c r="Q135"/>
  <c r="P135"/>
  <c r="M135"/>
  <c r="K135"/>
  <c r="I135"/>
  <c r="N134"/>
  <c r="N135" s="1"/>
  <c r="H133"/>
  <c r="O133" s="1"/>
  <c r="O134" s="1"/>
  <c r="Q132"/>
  <c r="P132"/>
  <c r="M132"/>
  <c r="K132"/>
  <c r="I132"/>
  <c r="N131"/>
  <c r="N132" s="1"/>
  <c r="H130"/>
  <c r="O130" s="1"/>
  <c r="O131" s="1"/>
  <c r="Q129"/>
  <c r="P129"/>
  <c r="M129"/>
  <c r="K129"/>
  <c r="I129"/>
  <c r="N128"/>
  <c r="N129" s="1"/>
  <c r="H127"/>
  <c r="O127" s="1"/>
  <c r="O128" s="1"/>
  <c r="Q126"/>
  <c r="P126"/>
  <c r="M126"/>
  <c r="K126"/>
  <c r="I126"/>
  <c r="N125"/>
  <c r="N126" s="1"/>
  <c r="H124"/>
  <c r="O124" s="1"/>
  <c r="O125" s="1"/>
  <c r="Q123"/>
  <c r="P123"/>
  <c r="M123"/>
  <c r="K123"/>
  <c r="I123"/>
  <c r="N122"/>
  <c r="N123" s="1"/>
  <c r="H121"/>
  <c r="O121" s="1"/>
  <c r="O122" s="1"/>
  <c r="Q120"/>
  <c r="P120"/>
  <c r="M120"/>
  <c r="K120"/>
  <c r="I120"/>
  <c r="N119"/>
  <c r="N120" s="1"/>
  <c r="H118"/>
  <c r="O118" s="1"/>
  <c r="O119" s="1"/>
  <c r="Q117"/>
  <c r="P117"/>
  <c r="M117"/>
  <c r="K117"/>
  <c r="I117"/>
  <c r="N116"/>
  <c r="N117" s="1"/>
  <c r="H115"/>
  <c r="O115" s="1"/>
  <c r="O116" s="1"/>
  <c r="Q113"/>
  <c r="P113"/>
  <c r="M113"/>
  <c r="K113"/>
  <c r="I113"/>
  <c r="N112"/>
  <c r="N113" s="1"/>
  <c r="H111"/>
  <c r="O111" s="1"/>
  <c r="O112" s="1"/>
  <c r="Q110"/>
  <c r="P110"/>
  <c r="M110"/>
  <c r="K110"/>
  <c r="I110"/>
  <c r="N109"/>
  <c r="N110" s="1"/>
  <c r="H108"/>
  <c r="O108" s="1"/>
  <c r="O109" s="1"/>
  <c r="Q107"/>
  <c r="P107"/>
  <c r="M107"/>
  <c r="K107"/>
  <c r="I107"/>
  <c r="N106"/>
  <c r="N107" s="1"/>
  <c r="H105"/>
  <c r="O105" s="1"/>
  <c r="O106" s="1"/>
  <c r="Q104"/>
  <c r="P104"/>
  <c r="M104"/>
  <c r="K104"/>
  <c r="I104"/>
  <c r="N103"/>
  <c r="N104" s="1"/>
  <c r="H102"/>
  <c r="O102" s="1"/>
  <c r="O103" s="1"/>
  <c r="Q101"/>
  <c r="P101"/>
  <c r="M101"/>
  <c r="K101"/>
  <c r="I101"/>
  <c r="N100"/>
  <c r="N101" s="1"/>
  <c r="H99"/>
  <c r="O99" s="1"/>
  <c r="O100" s="1"/>
  <c r="Q98"/>
  <c r="P98"/>
  <c r="M98"/>
  <c r="K98"/>
  <c r="I98"/>
  <c r="N97"/>
  <c r="N98" s="1"/>
  <c r="H96"/>
  <c r="O96" s="1"/>
  <c r="O97" s="1"/>
  <c r="Q95"/>
  <c r="P95"/>
  <c r="M95"/>
  <c r="K95"/>
  <c r="I95"/>
  <c r="N94"/>
  <c r="N95" s="1"/>
  <c r="H93"/>
  <c r="O93" s="1"/>
  <c r="O94" s="1"/>
  <c r="Q91"/>
  <c r="P91"/>
  <c r="M91"/>
  <c r="K91"/>
  <c r="I91"/>
  <c r="N90"/>
  <c r="N91" s="1"/>
  <c r="H89"/>
  <c r="O89" s="1"/>
  <c r="O90" s="1"/>
  <c r="Q88"/>
  <c r="P88"/>
  <c r="M88"/>
  <c r="K88"/>
  <c r="I88"/>
  <c r="N87"/>
  <c r="N88" s="1"/>
  <c r="S86"/>
  <c r="A86" s="1"/>
  <c r="H86"/>
  <c r="O86" s="1"/>
  <c r="O87" s="1"/>
  <c r="Q85"/>
  <c r="P85"/>
  <c r="M85"/>
  <c r="K85"/>
  <c r="I85"/>
  <c r="N84"/>
  <c r="N85" s="1"/>
  <c r="S83"/>
  <c r="A83" s="1"/>
  <c r="H83"/>
  <c r="O83" s="1"/>
  <c r="O84" s="1"/>
  <c r="Q82"/>
  <c r="P82"/>
  <c r="M82"/>
  <c r="K82"/>
  <c r="I82"/>
  <c r="N81"/>
  <c r="N82" s="1"/>
  <c r="H80"/>
  <c r="O80" s="1"/>
  <c r="O81" s="1"/>
  <c r="Q79"/>
  <c r="P79"/>
  <c r="M79"/>
  <c r="K79"/>
  <c r="I79"/>
  <c r="N78"/>
  <c r="N79" s="1"/>
  <c r="H77"/>
  <c r="O77" s="1"/>
  <c r="O78" s="1"/>
  <c r="Q76"/>
  <c r="P76"/>
  <c r="M76"/>
  <c r="K76"/>
  <c r="I76"/>
  <c r="N75"/>
  <c r="N76" s="1"/>
  <c r="H74"/>
  <c r="O74" s="1"/>
  <c r="O75" s="1"/>
  <c r="Q73"/>
  <c r="P73"/>
  <c r="M73"/>
  <c r="K73"/>
  <c r="I73"/>
  <c r="N72"/>
  <c r="N73" s="1"/>
  <c r="H71"/>
  <c r="O71" s="1"/>
  <c r="O72" s="1"/>
  <c r="Q69"/>
  <c r="P69"/>
  <c r="M69"/>
  <c r="K69"/>
  <c r="I69"/>
  <c r="N68"/>
  <c r="N69" s="1"/>
  <c r="H67"/>
  <c r="O67" s="1"/>
  <c r="O68" s="1"/>
  <c r="Q66"/>
  <c r="P66"/>
  <c r="M66"/>
  <c r="K66"/>
  <c r="I66"/>
  <c r="N65"/>
  <c r="N66" s="1"/>
  <c r="S64"/>
  <c r="A64" s="1"/>
  <c r="H64"/>
  <c r="O64" s="1"/>
  <c r="O65" s="1"/>
  <c r="Q63"/>
  <c r="P63"/>
  <c r="M63"/>
  <c r="K63"/>
  <c r="I63"/>
  <c r="N62"/>
  <c r="N63" s="1"/>
  <c r="S61"/>
  <c r="A61" s="1"/>
  <c r="H61"/>
  <c r="O61" s="1"/>
  <c r="O62" s="1"/>
  <c r="Q60"/>
  <c r="P60"/>
  <c r="M60"/>
  <c r="K60"/>
  <c r="I60"/>
  <c r="N59"/>
  <c r="N60" s="1"/>
  <c r="H58"/>
  <c r="O58" s="1"/>
  <c r="O59" s="1"/>
  <c r="Q57"/>
  <c r="P57"/>
  <c r="M57"/>
  <c r="K57"/>
  <c r="I57"/>
  <c r="N56"/>
  <c r="N57" s="1"/>
  <c r="H55"/>
  <c r="O55" s="1"/>
  <c r="O56" s="1"/>
  <c r="Q54"/>
  <c r="P54"/>
  <c r="M54"/>
  <c r="K54"/>
  <c r="I54"/>
  <c r="N53"/>
  <c r="N54" s="1"/>
  <c r="S52"/>
  <c r="A52" s="1"/>
  <c r="H52"/>
  <c r="O52" s="1"/>
  <c r="O53" s="1"/>
  <c r="Q51"/>
  <c r="P51"/>
  <c r="N51"/>
  <c r="M51"/>
  <c r="K51"/>
  <c r="I51"/>
  <c r="N50"/>
  <c r="H49"/>
  <c r="O49" s="1"/>
  <c r="O50" s="1"/>
  <c r="Q47"/>
  <c r="P47"/>
  <c r="M47"/>
  <c r="K47"/>
  <c r="I47"/>
  <c r="N46"/>
  <c r="N47" s="1"/>
  <c r="S45"/>
  <c r="A45" s="1"/>
  <c r="H45"/>
  <c r="O45" s="1"/>
  <c r="O46" s="1"/>
  <c r="Q44"/>
  <c r="P44"/>
  <c r="M44"/>
  <c r="K44"/>
  <c r="I44"/>
  <c r="N43"/>
  <c r="N44" s="1"/>
  <c r="S42"/>
  <c r="A42" s="1"/>
  <c r="H42"/>
  <c r="O42" s="1"/>
  <c r="O43" s="1"/>
  <c r="Q41"/>
  <c r="P41"/>
  <c r="M41"/>
  <c r="K41"/>
  <c r="I41"/>
  <c r="N40"/>
  <c r="N41" s="1"/>
  <c r="H39"/>
  <c r="O39" s="1"/>
  <c r="O40" s="1"/>
  <c r="Q38"/>
  <c r="P38"/>
  <c r="M38"/>
  <c r="K38"/>
  <c r="I38"/>
  <c r="N37"/>
  <c r="N38" s="1"/>
  <c r="S36"/>
  <c r="A36" s="1"/>
  <c r="H36"/>
  <c r="O36" s="1"/>
  <c r="O37" s="1"/>
  <c r="Q35"/>
  <c r="P35"/>
  <c r="M35"/>
  <c r="K35"/>
  <c r="I35"/>
  <c r="N34"/>
  <c r="N35" s="1"/>
  <c r="H33"/>
  <c r="O33" s="1"/>
  <c r="O34" s="1"/>
  <c r="Q32"/>
  <c r="P32"/>
  <c r="M32"/>
  <c r="K32"/>
  <c r="I32"/>
  <c r="N31"/>
  <c r="N32" s="1"/>
  <c r="H30"/>
  <c r="O30" s="1"/>
  <c r="O31" s="1"/>
  <c r="Q29"/>
  <c r="P29"/>
  <c r="M29"/>
  <c r="K29"/>
  <c r="I29"/>
  <c r="N28"/>
  <c r="N29" s="1"/>
  <c r="H27"/>
  <c r="O27" s="1"/>
  <c r="O28" s="1"/>
  <c r="P25"/>
  <c r="M25"/>
  <c r="K25"/>
  <c r="I25"/>
  <c r="N24"/>
  <c r="N25" s="1"/>
  <c r="H23"/>
  <c r="S23" s="1"/>
  <c r="A23" s="1"/>
  <c r="P22"/>
  <c r="M22"/>
  <c r="K22"/>
  <c r="I22"/>
  <c r="N21"/>
  <c r="N22" s="1"/>
  <c r="H20"/>
  <c r="O20" s="1"/>
  <c r="O21" s="1"/>
  <c r="P19"/>
  <c r="M19"/>
  <c r="K19"/>
  <c r="I19"/>
  <c r="N18"/>
  <c r="N19" s="1"/>
  <c r="S17"/>
  <c r="A17" s="1"/>
  <c r="O17"/>
  <c r="O18" s="1"/>
  <c r="H17"/>
  <c r="P16"/>
  <c r="M16"/>
  <c r="K16"/>
  <c r="I16"/>
  <c r="N15"/>
  <c r="N16" s="1"/>
  <c r="H14"/>
  <c r="O14" s="1"/>
  <c r="O15" s="1"/>
  <c r="P13"/>
  <c r="M13"/>
  <c r="K13"/>
  <c r="I13"/>
  <c r="N12"/>
  <c r="N13" s="1"/>
  <c r="O11"/>
  <c r="O12" s="1"/>
  <c r="H11"/>
  <c r="P10"/>
  <c r="M10"/>
  <c r="K10"/>
  <c r="I10"/>
  <c r="N9"/>
  <c r="N10" s="1"/>
  <c r="H8"/>
  <c r="O8" s="1"/>
  <c r="O9" s="1"/>
  <c r="Q7"/>
  <c r="P7"/>
  <c r="M7"/>
  <c r="K7"/>
  <c r="I7"/>
  <c r="N6"/>
  <c r="N7" s="1"/>
  <c r="H5"/>
  <c r="O5" s="1"/>
  <c r="O6" s="1"/>
  <c r="L23" i="1"/>
  <c r="F60" i="22"/>
  <c r="E60"/>
  <c r="D60"/>
  <c r="G59"/>
  <c r="G58"/>
  <c r="G57"/>
  <c r="G56"/>
  <c r="G55"/>
  <c r="G54"/>
  <c r="G53"/>
  <c r="K61" i="1"/>
  <c r="J61"/>
  <c r="I61"/>
  <c r="H61"/>
  <c r="G61"/>
  <c r="F61"/>
  <c r="E61"/>
  <c r="D61"/>
  <c r="L60"/>
  <c r="L59"/>
  <c r="L58"/>
  <c r="L57"/>
  <c r="L56"/>
  <c r="L55"/>
  <c r="L54"/>
  <c r="E63" i="2"/>
  <c r="F63"/>
  <c r="G63"/>
  <c r="H63"/>
  <c r="I63"/>
  <c r="J63"/>
  <c r="K63"/>
  <c r="D63"/>
  <c r="L54"/>
  <c r="L62"/>
  <c r="L55"/>
  <c r="L21" i="1"/>
  <c r="L22"/>
  <c r="G37" i="22"/>
  <c r="G38"/>
  <c r="G39"/>
  <c r="G40"/>
  <c r="G41"/>
  <c r="G42"/>
  <c r="G43"/>
  <c r="G44"/>
  <c r="G45"/>
  <c r="L45" i="1"/>
  <c r="L46"/>
  <c r="L47"/>
  <c r="L24"/>
  <c r="L25"/>
  <c r="L26"/>
  <c r="L27"/>
  <c r="L11"/>
  <c r="L15"/>
  <c r="L8"/>
  <c r="L43" i="2"/>
  <c r="L44"/>
  <c r="L45"/>
  <c r="L46"/>
  <c r="L47"/>
  <c r="L48"/>
  <c r="Q147" i="19"/>
  <c r="Q144"/>
  <c r="Q141"/>
  <c r="Q138"/>
  <c r="Q135"/>
  <c r="Q132"/>
  <c r="Q129"/>
  <c r="Q126"/>
  <c r="H126"/>
  <c r="Q122"/>
  <c r="Q119"/>
  <c r="Q116"/>
  <c r="Q113"/>
  <c r="Q110"/>
  <c r="H110"/>
  <c r="Q106"/>
  <c r="Q103"/>
  <c r="Q100"/>
  <c r="Q97"/>
  <c r="Q94"/>
  <c r="Q91"/>
  <c r="Q88"/>
  <c r="Q85"/>
  <c r="H85"/>
  <c r="Q81"/>
  <c r="Q78"/>
  <c r="Q75"/>
  <c r="Q72"/>
  <c r="Q69"/>
  <c r="H69"/>
  <c r="Q65"/>
  <c r="Q62"/>
  <c r="Q59"/>
  <c r="Q56"/>
  <c r="Q53"/>
  <c r="H53"/>
  <c r="Q49"/>
  <c r="Q46"/>
  <c r="Q43"/>
  <c r="Q40"/>
  <c r="Q37"/>
  <c r="H37"/>
  <c r="Q33"/>
  <c r="Q30"/>
  <c r="Q27"/>
  <c r="Q24"/>
  <c r="Q21"/>
  <c r="H21"/>
  <c r="Q17"/>
  <c r="Q14"/>
  <c r="Q11"/>
  <c r="Q8"/>
  <c r="Q5"/>
  <c r="H5"/>
  <c r="Q147" i="23"/>
  <c r="Q144"/>
  <c r="Q141"/>
  <c r="Q138"/>
  <c r="Q135"/>
  <c r="Q132"/>
  <c r="Q129"/>
  <c r="Q126"/>
  <c r="H126"/>
  <c r="Q122"/>
  <c r="Q119"/>
  <c r="Q116"/>
  <c r="Q113"/>
  <c r="Q110"/>
  <c r="H110"/>
  <c r="Q106"/>
  <c r="Q103"/>
  <c r="Q100"/>
  <c r="Q97"/>
  <c r="Q94"/>
  <c r="Q91"/>
  <c r="Q88"/>
  <c r="Q85"/>
  <c r="H85"/>
  <c r="Q81"/>
  <c r="Q78"/>
  <c r="Q75"/>
  <c r="Q72"/>
  <c r="Q69"/>
  <c r="H69"/>
  <c r="Q65"/>
  <c r="Q62"/>
  <c r="Q59"/>
  <c r="Q56"/>
  <c r="Q53"/>
  <c r="H53"/>
  <c r="Q49"/>
  <c r="Q46"/>
  <c r="Q43"/>
  <c r="Q40"/>
  <c r="Q37"/>
  <c r="H37"/>
  <c r="Q33"/>
  <c r="Q30"/>
  <c r="Q27"/>
  <c r="Q24"/>
  <c r="Q21"/>
  <c r="H21"/>
  <c r="Q17"/>
  <c r="Q14"/>
  <c r="Q11"/>
  <c r="Q8"/>
  <c r="Q5"/>
  <c r="H5"/>
  <c r="Q147" i="17"/>
  <c r="Q144"/>
  <c r="Q141"/>
  <c r="Q138"/>
  <c r="Q135"/>
  <c r="Q132"/>
  <c r="Q129"/>
  <c r="Q126"/>
  <c r="H126"/>
  <c r="Q122"/>
  <c r="Q119"/>
  <c r="Q116"/>
  <c r="Q113"/>
  <c r="Q110"/>
  <c r="H110"/>
  <c r="Q106"/>
  <c r="Q103"/>
  <c r="Q100"/>
  <c r="Q97"/>
  <c r="Q94"/>
  <c r="Q91"/>
  <c r="Q88"/>
  <c r="Q85"/>
  <c r="H85"/>
  <c r="Q81"/>
  <c r="Q78"/>
  <c r="Q75"/>
  <c r="Q72"/>
  <c r="Q69"/>
  <c r="H69"/>
  <c r="Q65"/>
  <c r="Q62"/>
  <c r="Q59"/>
  <c r="Q56"/>
  <c r="Q53"/>
  <c r="H53"/>
  <c r="Q49"/>
  <c r="Q46"/>
  <c r="Q43"/>
  <c r="Q40"/>
  <c r="Q37"/>
  <c r="H37"/>
  <c r="Q33"/>
  <c r="Q30"/>
  <c r="Q27"/>
  <c r="Q24"/>
  <c r="Q21"/>
  <c r="H21"/>
  <c r="Q17"/>
  <c r="Q14"/>
  <c r="Q11"/>
  <c r="Q8"/>
  <c r="Q5"/>
  <c r="H5"/>
  <c r="S58" i="3" l="1"/>
  <c r="A58" s="1"/>
  <c r="S80"/>
  <c r="A80" s="1"/>
  <c r="S136"/>
  <c r="A136" s="1"/>
  <c r="S155"/>
  <c r="A155" s="1"/>
  <c r="S27"/>
  <c r="A27" s="1"/>
  <c r="S30"/>
  <c r="S33"/>
  <c r="S49"/>
  <c r="S158"/>
  <c r="A158" s="1"/>
  <c r="S146"/>
  <c r="S11"/>
  <c r="S14"/>
  <c r="A14" s="1"/>
  <c r="O23"/>
  <c r="O24" s="1"/>
  <c r="S39"/>
  <c r="A39" s="1"/>
  <c r="S55"/>
  <c r="A55" s="1"/>
  <c r="S67"/>
  <c r="A67" s="1"/>
  <c r="S71"/>
  <c r="S74"/>
  <c r="S77"/>
  <c r="S89"/>
  <c r="A89" s="1"/>
  <c r="S93"/>
  <c r="A93" s="1"/>
  <c r="S96"/>
  <c r="S99"/>
  <c r="S102"/>
  <c r="A102" s="1"/>
  <c r="S105"/>
  <c r="S108"/>
  <c r="S111"/>
  <c r="S115"/>
  <c r="S118"/>
  <c r="S121"/>
  <c r="S124"/>
  <c r="S127"/>
  <c r="S130"/>
  <c r="S133"/>
  <c r="S149"/>
  <c r="A149" s="1"/>
  <c r="S152"/>
  <c r="S164"/>
  <c r="A164" s="1"/>
  <c r="S168"/>
  <c r="S171"/>
  <c r="S174"/>
  <c r="S177"/>
  <c r="S79" i="14"/>
  <c r="S91"/>
  <c r="O9"/>
  <c r="O10" s="1"/>
  <c r="O12"/>
  <c r="O13" s="1"/>
  <c r="S59"/>
  <c r="S16"/>
  <c r="S49"/>
  <c r="S62"/>
  <c r="S85"/>
  <c r="S46"/>
  <c r="S52"/>
  <c r="S69"/>
  <c r="O6"/>
  <c r="O7" s="1"/>
  <c r="O62"/>
  <c r="O72"/>
  <c r="O73" s="1"/>
  <c r="S72" s="1"/>
  <c r="O82"/>
  <c r="O83" s="1"/>
  <c r="S82" s="1"/>
  <c r="O88"/>
  <c r="O89" s="1"/>
  <c r="S88" s="1"/>
  <c r="O94"/>
  <c r="O95" s="1"/>
  <c r="S94" s="1"/>
  <c r="S19"/>
  <c r="A19" s="1"/>
  <c r="S22"/>
  <c r="A22" s="1"/>
  <c r="S26"/>
  <c r="A26" s="1"/>
  <c r="S29"/>
  <c r="A29" s="1"/>
  <c r="S32"/>
  <c r="A32" s="1"/>
  <c r="S36"/>
  <c r="A36" s="1"/>
  <c r="S39"/>
  <c r="A39" s="1"/>
  <c r="S42"/>
  <c r="A42" s="1"/>
  <c r="A30" i="3"/>
  <c r="A33"/>
  <c r="A111"/>
  <c r="A127"/>
  <c r="S180"/>
  <c r="A180" s="1"/>
  <c r="S183"/>
  <c r="A183" s="1"/>
  <c r="S186"/>
  <c r="A186" s="1"/>
  <c r="S189"/>
  <c r="A189" s="1"/>
  <c r="S192"/>
  <c r="A192" s="1"/>
  <c r="S195"/>
  <c r="A195" s="1"/>
  <c r="S5"/>
  <c r="S8"/>
  <c r="S20"/>
  <c r="A20" s="1"/>
  <c r="G60" i="22"/>
  <c r="L61" i="1"/>
  <c r="L63" i="2"/>
  <c r="F245" i="22"/>
  <c r="E245"/>
  <c r="D245"/>
  <c r="G244"/>
  <c r="G243"/>
  <c r="G242"/>
  <c r="G241"/>
  <c r="G240"/>
  <c r="G239"/>
  <c r="G238"/>
  <c r="G25"/>
  <c r="A71" i="3" l="1"/>
  <c r="A130"/>
  <c r="A118"/>
  <c r="A105"/>
  <c r="A99"/>
  <c r="A49"/>
  <c r="A124"/>
  <c r="A96"/>
  <c r="A72" i="14"/>
  <c r="A8" i="3"/>
  <c r="A115"/>
  <c r="A121"/>
  <c r="A77"/>
  <c r="A146"/>
  <c r="A108"/>
  <c r="A152"/>
  <c r="A5"/>
  <c r="A133"/>
  <c r="A74"/>
  <c r="A69" i="14"/>
  <c r="A177" i="3"/>
  <c r="A168"/>
  <c r="A171"/>
  <c r="A11"/>
  <c r="A174"/>
  <c r="G245" i="22"/>
  <c r="K230" i="1"/>
  <c r="J230"/>
  <c r="I230"/>
  <c r="H230"/>
  <c r="G230"/>
  <c r="F230"/>
  <c r="E230"/>
  <c r="D230"/>
  <c r="L229"/>
  <c r="L228"/>
  <c r="L227"/>
  <c r="L226"/>
  <c r="L225"/>
  <c r="L224"/>
  <c r="L223"/>
  <c r="G11" i="22"/>
  <c r="F234"/>
  <c r="E234"/>
  <c r="D234"/>
  <c r="G233"/>
  <c r="G232"/>
  <c r="G231"/>
  <c r="G230"/>
  <c r="G229"/>
  <c r="G228"/>
  <c r="G227"/>
  <c r="L224" i="2"/>
  <c r="L225"/>
  <c r="L226"/>
  <c r="L227"/>
  <c r="L228"/>
  <c r="L229"/>
  <c r="E219" i="1"/>
  <c r="F219"/>
  <c r="G219"/>
  <c r="H219"/>
  <c r="I219"/>
  <c r="J219"/>
  <c r="K219"/>
  <c r="D219"/>
  <c r="L216"/>
  <c r="L217"/>
  <c r="L230" l="1"/>
  <c r="G234" i="22"/>
  <c r="J219" i="2"/>
  <c r="L217"/>
  <c r="L218"/>
  <c r="F223" i="22"/>
  <c r="E223"/>
  <c r="D223"/>
  <c r="G222"/>
  <c r="G221"/>
  <c r="G220"/>
  <c r="G219"/>
  <c r="G218"/>
  <c r="G217"/>
  <c r="G216"/>
  <c r="G215"/>
  <c r="G214"/>
  <c r="G213"/>
  <c r="L211" i="1"/>
  <c r="L212"/>
  <c r="L213"/>
  <c r="L214"/>
  <c r="L215"/>
  <c r="L218"/>
  <c r="L209"/>
  <c r="F209" i="22"/>
  <c r="E209"/>
  <c r="D209"/>
  <c r="G208"/>
  <c r="G207"/>
  <c r="G206"/>
  <c r="L20" i="2"/>
  <c r="L22"/>
  <c r="L18"/>
  <c r="L15"/>
  <c r="L192" i="1"/>
  <c r="L193"/>
  <c r="L194"/>
  <c r="L195"/>
  <c r="L196"/>
  <c r="L197"/>
  <c r="L191"/>
  <c r="E198"/>
  <c r="F198"/>
  <c r="G198"/>
  <c r="H198"/>
  <c r="I198"/>
  <c r="J198"/>
  <c r="K198"/>
  <c r="D198"/>
  <c r="L180"/>
  <c r="L181"/>
  <c r="L182"/>
  <c r="L183"/>
  <c r="L184"/>
  <c r="L185"/>
  <c r="L179"/>
  <c r="E186"/>
  <c r="F186"/>
  <c r="G186"/>
  <c r="H186"/>
  <c r="I186"/>
  <c r="J186"/>
  <c r="K186"/>
  <c r="D186"/>
  <c r="L170"/>
  <c r="L171"/>
  <c r="L172"/>
  <c r="L173"/>
  <c r="L169"/>
  <c r="E174"/>
  <c r="F174"/>
  <c r="G174"/>
  <c r="H174"/>
  <c r="I174"/>
  <c r="J174"/>
  <c r="K174"/>
  <c r="D174"/>
  <c r="L159"/>
  <c r="L160"/>
  <c r="L161"/>
  <c r="L162"/>
  <c r="L163"/>
  <c r="L164"/>
  <c r="L158"/>
  <c r="E165"/>
  <c r="F165"/>
  <c r="G165"/>
  <c r="H165"/>
  <c r="I165"/>
  <c r="J165"/>
  <c r="K165"/>
  <c r="D165"/>
  <c r="L147"/>
  <c r="L148"/>
  <c r="L149"/>
  <c r="L150"/>
  <c r="L151"/>
  <c r="L152"/>
  <c r="L146"/>
  <c r="E153"/>
  <c r="F153"/>
  <c r="G153"/>
  <c r="H153"/>
  <c r="I153"/>
  <c r="J153"/>
  <c r="K153"/>
  <c r="D153"/>
  <c r="L36"/>
  <c r="L37"/>
  <c r="L38"/>
  <c r="L39"/>
  <c r="L40"/>
  <c r="L41"/>
  <c r="L42"/>
  <c r="L43"/>
  <c r="L44"/>
  <c r="L35"/>
  <c r="E48"/>
  <c r="F48"/>
  <c r="G48"/>
  <c r="H48"/>
  <c r="I48"/>
  <c r="J48"/>
  <c r="K48"/>
  <c r="D48"/>
  <c r="L28" l="1"/>
  <c r="L165"/>
  <c r="G223" i="22"/>
  <c r="L186" i="1"/>
  <c r="L48"/>
  <c r="G209" i="22"/>
  <c r="G26"/>
  <c r="F202"/>
  <c r="E202"/>
  <c r="D202"/>
  <c r="G201"/>
  <c r="G199"/>
  <c r="G198"/>
  <c r="G197"/>
  <c r="G196"/>
  <c r="F192"/>
  <c r="E192"/>
  <c r="D192"/>
  <c r="G191"/>
  <c r="G190"/>
  <c r="G189"/>
  <c r="G188"/>
  <c r="G187"/>
  <c r="L180" i="2"/>
  <c r="L181"/>
  <c r="L182"/>
  <c r="L183"/>
  <c r="L184"/>
  <c r="L185"/>
  <c r="F183" i="22"/>
  <c r="E183"/>
  <c r="D183"/>
  <c r="G182"/>
  <c r="G181"/>
  <c r="G180"/>
  <c r="G179"/>
  <c r="G178"/>
  <c r="G177"/>
  <c r="G176"/>
  <c r="G175"/>
  <c r="G174"/>
  <c r="G173"/>
  <c r="G172"/>
  <c r="L24" i="2"/>
  <c r="E256"/>
  <c r="F256"/>
  <c r="G256"/>
  <c r="H256"/>
  <c r="I256"/>
  <c r="J256"/>
  <c r="K256"/>
  <c r="D256"/>
  <c r="L247"/>
  <c r="L248"/>
  <c r="L249"/>
  <c r="L250"/>
  <c r="L251"/>
  <c r="L252"/>
  <c r="L253"/>
  <c r="L254"/>
  <c r="L255"/>
  <c r="L246"/>
  <c r="F167" i="22"/>
  <c r="E167"/>
  <c r="D167"/>
  <c r="G166"/>
  <c r="G165"/>
  <c r="G164"/>
  <c r="G163"/>
  <c r="G162"/>
  <c r="G161"/>
  <c r="G160"/>
  <c r="G159"/>
  <c r="G158"/>
  <c r="G157"/>
  <c r="G156"/>
  <c r="F152"/>
  <c r="E152"/>
  <c r="D152"/>
  <c r="G151"/>
  <c r="G150"/>
  <c r="G149"/>
  <c r="G148"/>
  <c r="G147"/>
  <c r="G146"/>
  <c r="G145"/>
  <c r="G144"/>
  <c r="G143"/>
  <c r="G142"/>
  <c r="G141"/>
  <c r="F137"/>
  <c r="E137"/>
  <c r="D137"/>
  <c r="G136"/>
  <c r="G135"/>
  <c r="G134"/>
  <c r="G133"/>
  <c r="G132"/>
  <c r="G131"/>
  <c r="G130"/>
  <c r="G129"/>
  <c r="G128"/>
  <c r="G127"/>
  <c r="G126"/>
  <c r="L256" i="2" l="1"/>
  <c r="G202" i="22"/>
  <c r="G192"/>
  <c r="G183"/>
  <c r="G167"/>
  <c r="G152"/>
  <c r="G137"/>
  <c r="L149" i="2"/>
  <c r="L150"/>
  <c r="L151"/>
  <c r="L152"/>
  <c r="G48" i="22" l="1"/>
  <c r="F49"/>
  <c r="E49"/>
  <c r="D49"/>
  <c r="G47"/>
  <c r="G46"/>
  <c r="G36"/>
  <c r="F31"/>
  <c r="E31"/>
  <c r="D31"/>
  <c r="G30"/>
  <c r="G29"/>
  <c r="G28"/>
  <c r="G27"/>
  <c r="G10"/>
  <c r="G9"/>
  <c r="L49" i="2"/>
  <c r="L40"/>
  <c r="K241"/>
  <c r="J241"/>
  <c r="I241"/>
  <c r="H241"/>
  <c r="G241"/>
  <c r="F241"/>
  <c r="E241"/>
  <c r="D241"/>
  <c r="L240"/>
  <c r="L239"/>
  <c r="L238"/>
  <c r="L237"/>
  <c r="L236"/>
  <c r="L235"/>
  <c r="L234"/>
  <c r="K230"/>
  <c r="J230"/>
  <c r="I230"/>
  <c r="H230"/>
  <c r="G230"/>
  <c r="F230"/>
  <c r="E230"/>
  <c r="D230"/>
  <c r="L223"/>
  <c r="K219"/>
  <c r="I219"/>
  <c r="H219"/>
  <c r="G219"/>
  <c r="F219"/>
  <c r="E219"/>
  <c r="D219"/>
  <c r="L216"/>
  <c r="L215"/>
  <c r="L214"/>
  <c r="L213"/>
  <c r="L212"/>
  <c r="L211"/>
  <c r="L210"/>
  <c r="L209"/>
  <c r="L208"/>
  <c r="K204"/>
  <c r="J204"/>
  <c r="I204"/>
  <c r="H204"/>
  <c r="G204"/>
  <c r="F204"/>
  <c r="E204"/>
  <c r="D204"/>
  <c r="L203"/>
  <c r="L202"/>
  <c r="L201"/>
  <c r="K197"/>
  <c r="J197"/>
  <c r="I197"/>
  <c r="H197"/>
  <c r="G197"/>
  <c r="F197"/>
  <c r="E197"/>
  <c r="D197"/>
  <c r="L196"/>
  <c r="L195"/>
  <c r="L194"/>
  <c r="L193"/>
  <c r="L192"/>
  <c r="L191"/>
  <c r="K186"/>
  <c r="J186"/>
  <c r="I186"/>
  <c r="H186"/>
  <c r="G186"/>
  <c r="F186"/>
  <c r="E186"/>
  <c r="D186"/>
  <c r="L179"/>
  <c r="K174"/>
  <c r="J174"/>
  <c r="I174"/>
  <c r="H174"/>
  <c r="G174"/>
  <c r="F174"/>
  <c r="E174"/>
  <c r="D174"/>
  <c r="L173"/>
  <c r="L172"/>
  <c r="L171"/>
  <c r="L170"/>
  <c r="L169"/>
  <c r="K165"/>
  <c r="J165"/>
  <c r="I165"/>
  <c r="H165"/>
  <c r="G165"/>
  <c r="F165"/>
  <c r="E165"/>
  <c r="D165"/>
  <c r="L164"/>
  <c r="L163"/>
  <c r="L162"/>
  <c r="L161"/>
  <c r="L160"/>
  <c r="L159"/>
  <c r="L158"/>
  <c r="K153"/>
  <c r="J153"/>
  <c r="I153"/>
  <c r="H153"/>
  <c r="G153"/>
  <c r="F153"/>
  <c r="E153"/>
  <c r="D153"/>
  <c r="L148"/>
  <c r="L147"/>
  <c r="L146"/>
  <c r="L145"/>
  <c r="L144"/>
  <c r="L143"/>
  <c r="K50"/>
  <c r="J50"/>
  <c r="I50"/>
  <c r="H50"/>
  <c r="G50"/>
  <c r="F50"/>
  <c r="E50"/>
  <c r="D50"/>
  <c r="L42"/>
  <c r="L41"/>
  <c r="L39"/>
  <c r="L38"/>
  <c r="L37"/>
  <c r="L36"/>
  <c r="L35"/>
  <c r="L34"/>
  <c r="L33"/>
  <c r="K242" i="1"/>
  <c r="J242"/>
  <c r="I242"/>
  <c r="H242"/>
  <c r="G242"/>
  <c r="F242"/>
  <c r="E242"/>
  <c r="D242"/>
  <c r="L241"/>
  <c r="L240"/>
  <c r="L239"/>
  <c r="L238"/>
  <c r="L237"/>
  <c r="L236"/>
  <c r="L235"/>
  <c r="L165" i="2" l="1"/>
  <c r="G49" i="22"/>
  <c r="G31"/>
  <c r="L174" i="2"/>
  <c r="L186"/>
  <c r="L197"/>
  <c r="L241"/>
  <c r="L204"/>
  <c r="L230"/>
  <c r="L153"/>
  <c r="L219"/>
  <c r="L50"/>
  <c r="L174" i="1"/>
  <c r="L242"/>
  <c r="L210"/>
  <c r="L219" l="1"/>
  <c r="K205"/>
  <c r="J205"/>
  <c r="I205"/>
  <c r="H205"/>
  <c r="G205"/>
  <c r="F205"/>
  <c r="E205"/>
  <c r="D205"/>
  <c r="L204"/>
  <c r="L203"/>
  <c r="L202"/>
  <c r="L19" i="2"/>
  <c r="L8"/>
  <c r="L205" i="1" l="1"/>
  <c r="L198"/>
  <c r="L25" i="2" l="1"/>
  <c r="E27" l="1"/>
  <c r="F27"/>
  <c r="G27"/>
  <c r="H27"/>
  <c r="I27"/>
  <c r="J27"/>
  <c r="K27"/>
  <c r="D27"/>
  <c r="L23"/>
  <c r="L26"/>
  <c r="L7" l="1"/>
  <c r="L27" s="1"/>
  <c r="L153" i="1" l="1"/>
</calcChain>
</file>

<file path=xl/sharedStrings.xml><?xml version="1.0" encoding="utf-8"?>
<sst xmlns="http://schemas.openxmlformats.org/spreadsheetml/2006/main" count="2972" uniqueCount="610">
  <si>
    <t>Osnova za bodovanje</t>
  </si>
  <si>
    <t>Klub</t>
  </si>
  <si>
    <t>UKUPNO</t>
  </si>
  <si>
    <t>Pm</t>
  </si>
  <si>
    <t>Pž</t>
  </si>
  <si>
    <t>Jm</t>
  </si>
  <si>
    <t>Jž</t>
  </si>
  <si>
    <t>Sm</t>
  </si>
  <si>
    <t>Sž</t>
  </si>
  <si>
    <t>Vm</t>
  </si>
  <si>
    <t>Vž</t>
  </si>
  <si>
    <t>SUM</t>
  </si>
  <si>
    <t>PL</t>
  </si>
  <si>
    <t>PSK Kukavica Leskovac</t>
  </si>
  <si>
    <t xml:space="preserve">PSD Stražilovo </t>
  </si>
  <si>
    <t>PSK Toplica Prokuplje</t>
  </si>
  <si>
    <t>1 - Stražilovo</t>
  </si>
  <si>
    <t>Sum</t>
  </si>
  <si>
    <t>PK Tornik Čajetina</t>
  </si>
  <si>
    <t>MASOVNOST</t>
  </si>
  <si>
    <r>
      <t>UKUPNA MASOVNOST   PO KLUBOVIMA</t>
    </r>
    <r>
      <rPr>
        <sz val="9"/>
        <rFont val="Arial"/>
        <family val="2"/>
      </rPr>
      <t xml:space="preserve">  </t>
    </r>
    <r>
      <rPr>
        <sz val="10"/>
        <rFont val="Arial"/>
        <family val="2"/>
      </rPr>
      <t xml:space="preserve">        (broj ekipa koje su učestvovale)</t>
    </r>
  </si>
  <si>
    <t>Пласман</t>
  </si>
  <si>
    <t>Састав екипе</t>
  </si>
  <si>
    <t>ПИОНИРИ</t>
  </si>
  <si>
    <t>ПК Вукан Пожаревац</t>
  </si>
  <si>
    <t>СЕНИОРИ</t>
  </si>
  <si>
    <t>СЕНИОРКЕ</t>
  </si>
  <si>
    <t>ВЕТЕРАНИ</t>
  </si>
  <si>
    <t>ВЕТЕРАНКЕ</t>
  </si>
  <si>
    <t>PSD Spartak Subotica</t>
  </si>
  <si>
    <t>DMB Beograd</t>
  </si>
  <si>
    <t>PK Čelik Smederevo</t>
  </si>
  <si>
    <t>PK Vukan Požarevac</t>
  </si>
  <si>
    <t>PSK Pobeda Beograd</t>
  </si>
  <si>
    <t>ПИОНИРКЕ</t>
  </si>
  <si>
    <t>ЈУНИОРИ</t>
  </si>
  <si>
    <t>PAK Mosor Niš</t>
  </si>
  <si>
    <t>Crni vrh Bor</t>
  </si>
  <si>
    <t>PSK Čelik Smederevo</t>
  </si>
  <si>
    <t>Mosor Niš</t>
  </si>
  <si>
    <t xml:space="preserve">2 - Stol </t>
  </si>
  <si>
    <t>5 - Zlatibor</t>
  </si>
  <si>
    <t>6 - Čortanovci</t>
  </si>
  <si>
    <t>Kompas Vršac</t>
  </si>
  <si>
    <t>PTT Beograd</t>
  </si>
  <si>
    <t>OŠ Dositej Obradović PO</t>
  </si>
  <si>
    <t>3 - Krepoljin</t>
  </si>
  <si>
    <t>4 - Avala</t>
  </si>
  <si>
    <t xml:space="preserve">8 - Rajac </t>
  </si>
  <si>
    <t xml:space="preserve">9 kolo - Avala noćno </t>
  </si>
  <si>
    <t>10 - Pasjača 27.10.2018.god.</t>
  </si>
  <si>
    <t>Kompas</t>
  </si>
  <si>
    <t>PSD Železničar Novi Sad</t>
  </si>
  <si>
    <t>POSK PTT BG</t>
  </si>
  <si>
    <t>PSD Kopaonik BG</t>
  </si>
  <si>
    <t>PSD Crni Vrh Bor</t>
  </si>
  <si>
    <t>PK Mosor</t>
  </si>
  <si>
    <t>Назив екипе</t>
  </si>
  <si>
    <t>Клуб, друштво</t>
  </si>
  <si>
    <t>Број такмичарске књижице</t>
  </si>
  <si>
    <t>Време старта</t>
  </si>
  <si>
    <t>Време циља</t>
  </si>
  <si>
    <t>Време у трци</t>
  </si>
  <si>
    <t>Поени за пласман у трци</t>
  </si>
  <si>
    <t>Број оверених  КТ</t>
  </si>
  <si>
    <t>ПОСК ПТТ Београд</t>
  </si>
  <si>
    <t>ЈУНИОРКЕ</t>
  </si>
  <si>
    <t>USPESNOST - MEDALJE</t>
  </si>
  <si>
    <t>UKUPNA USPEŠNOST KLUBOVA         (suma osvojenih medalja</t>
  </si>
  <si>
    <t>Zlatne</t>
  </si>
  <si>
    <t>Srebrne</t>
  </si>
  <si>
    <t>Bronzane</t>
  </si>
  <si>
    <t>Avala Beograd</t>
  </si>
  <si>
    <t>ПСК Челик Смедерево</t>
  </si>
  <si>
    <t>ПСК Победа Београд</t>
  </si>
  <si>
    <t>ПСК Авала Београд</t>
  </si>
  <si>
    <t>PEK Gora Kragujevac</t>
  </si>
  <si>
    <t>Avala</t>
  </si>
  <si>
    <t>PSK Avala Beograd</t>
  </si>
  <si>
    <t>УКУПНО БОДОВА</t>
  </si>
  <si>
    <t>ПЕК Гора Крагујевац</t>
  </si>
  <si>
    <t>Авала Београд</t>
  </si>
  <si>
    <t>Kukavica Leskovac</t>
  </si>
  <si>
    <t>Кукавица Лесковац</t>
  </si>
  <si>
    <t>2 - Borski Stol</t>
  </si>
  <si>
    <t>PSK Avala BG</t>
  </si>
  <si>
    <t xml:space="preserve">PS Kosjerić 15.6.2019.god. </t>
  </si>
  <si>
    <t>PSK Spartak Subotica</t>
  </si>
  <si>
    <t>PSD Toplica Prokuplje</t>
  </si>
  <si>
    <t>PSD Željezničar Novi Sad</t>
  </si>
  <si>
    <t>CK DMB Beograd</t>
  </si>
  <si>
    <t>PSK Balkan Beograd</t>
  </si>
  <si>
    <t>PSD Tornik Čajetina</t>
  </si>
  <si>
    <t>PS -Kosjerić 15.6.2019.god.</t>
  </si>
  <si>
    <t>Z</t>
  </si>
  <si>
    <t>S</t>
  </si>
  <si>
    <t>B</t>
  </si>
  <si>
    <t>SK Zlatibor</t>
  </si>
  <si>
    <t>5 - Zlatibor Čajetina</t>
  </si>
  <si>
    <t>PK Tornik</t>
  </si>
  <si>
    <t>Основа за бодовање</t>
  </si>
  <si>
    <t>Клуб</t>
  </si>
  <si>
    <t xml:space="preserve">БОДОВИ ПО КАТЕГОРИЈАМА И УКУПНО </t>
  </si>
  <si>
    <t>Пм</t>
  </si>
  <si>
    <t>Пж</t>
  </si>
  <si>
    <t>Јм</t>
  </si>
  <si>
    <t>Јж</t>
  </si>
  <si>
    <t>См</t>
  </si>
  <si>
    <t>Сж</t>
  </si>
  <si>
    <t>Вм</t>
  </si>
  <si>
    <t>Вж</t>
  </si>
  <si>
    <t>СУМА</t>
  </si>
  <si>
    <t>ПЛАСМАН</t>
  </si>
  <si>
    <t>УСПЕШНОСТ</t>
  </si>
  <si>
    <t>ПСД Црни врх Бор</t>
  </si>
  <si>
    <t>ПК Торник Чајетина</t>
  </si>
  <si>
    <t>ПСД Стражилово Ср Карловци</t>
  </si>
  <si>
    <t>ПК Кукавица Лесковац</t>
  </si>
  <si>
    <t>ПСД Спартак Суботица</t>
  </si>
  <si>
    <t>ПСД Жељезничар Нови Сад</t>
  </si>
  <si>
    <t>ПК ДМБ Београд</t>
  </si>
  <si>
    <t>ПК Мосор Ниш</t>
  </si>
  <si>
    <t>6 - Čortanovci 25.8.2019.год</t>
  </si>
  <si>
    <t>Žeqezničar Novi Sad</t>
  </si>
  <si>
    <t>Željezničar Novi sad</t>
  </si>
  <si>
    <t>7 - Hajdučka šuma Palić, 15.9.2019.god.</t>
  </si>
  <si>
    <t>7 - Subotica</t>
  </si>
  <si>
    <t>7 - Hajdučka šuma Subotica</t>
  </si>
  <si>
    <t>НАПОМЕНЕ ВЕЗАНО ЗА УМАЊЕЊЕ БОДОВА ПО ЗАПИСНИКУ СА САСТАНКА КОМИСИЈЕ 28.2.2019.год</t>
  </si>
  <si>
    <t>Победи је одузето укупно 755 бодова и то: Пионирке Одузето 280 бодова 5. и 6. коло, једина екипа; Пионири Одузето 60 бодова, 6.коло, екипа ван конкуренције; Јуниорке Одузето 135 бодова, 3. коло, једина екипа; Јуниори Одузето 140 бодова, 3. коло, једина екипа; Сениорке Одузето 140 бодова, 5.коло, једина екипа.</t>
  </si>
  <si>
    <t>Торнику је одузето укупно 270 бодова и то: Јуниорке Одузето 270 бодова, 5. и 6. коло, једина екипа;</t>
  </si>
  <si>
    <t>Кукавици је одузето укупно 140 бодова и то: Јуниорке Одузето 140 бодова, 4.коло, једина екипа</t>
  </si>
  <si>
    <t>Црном врху је одузето укупно 140 бодова и то: Јуниори Одузето 140 бодова, 2. коло, једина екипа</t>
  </si>
  <si>
    <t>8 - Rajac 29.9.2019.god.</t>
  </si>
  <si>
    <t>Era</t>
  </si>
  <si>
    <t>PTT</t>
  </si>
  <si>
    <t>Zrenjanin</t>
  </si>
  <si>
    <t>9 - Avala noćno 19.10.2019.god.</t>
  </si>
  <si>
    <t>10 - Pasjača 9.11.2019.god.</t>
  </si>
  <si>
    <t>Пск Топлица Прокупље</t>
  </si>
  <si>
    <t>Челику је одузето укупно 1370 бодова и то:Пионирке Одузето 140 бодова, 2. коло, једина екипа и 60 бодова прво коло као најслабији резултат; Пионири Одузето 90 бодова, 6. коло, Челику 1, као шести најслабији резултат; Одузето  140 бодова 7.коло једна екипа и 75 бодова осмо коло као други најслабији резултат, те Челику 2 прво коло 40 бодова као најслабији резултат; Сениорке Одузето 140 бодова, 6.коло, једина екипа; Сениори Одузето 40 бодова Челик 1 као најслабији резултат, те по 40 бодова Челик 1 и 2 последње коло као најслабији резултат; Ветеранке Одузето 135 бодова, 4.коло, једина екипа; 7.коло 60 бодова најслабији резултат; 140 бодова Авала ноћно једна екипаи 90 бодова друго коло као други најслабији резултат; Ветерани Одузето 60 бодова, 2.коло, Челик 2, као шести најслабији резултат, 105 бодова 5. коло као други најслабији резултат и 110 бодова треће коло као трећи најслабији резултат.</t>
  </si>
  <si>
    <t>PLANINARSKA ORIJENTACIJA -  LIGA  SRBIJE- 2020 i PS</t>
  </si>
  <si>
    <t>ПЛАНИНАРСКА ОРИЈЕНТАЦИЈА -  ЛИГА СРБИЈЕ - 2020</t>
  </si>
  <si>
    <t>PLANINARSKA ORIJENTACIJA -  LIGA  SRBIJE- 2020</t>
  </si>
  <si>
    <t>НАЗИВ ТАКМИЧЕЊА _______________________</t>
  </si>
  <si>
    <t>__ КОЛО ЛИГЕ СРБИЈЕ У ПЛАНИНАРСКОЈ ОРИЈЕНТАЦИЈИ ЗА 2020.г.</t>
  </si>
  <si>
    <t>Теори Топогр</t>
  </si>
  <si>
    <t>Теори Тест</t>
  </si>
  <si>
    <t>Практич Задаци</t>
  </si>
  <si>
    <t>Пронађене контроле</t>
  </si>
  <si>
    <t>Прекорчење времена</t>
  </si>
  <si>
    <t>Недостатак опреме</t>
  </si>
  <si>
    <t>ПРВЕНСТВО СРБИЈЕ У ПЛАНИНАРСКОЈ ОРИЈЕНТАЦИЈИ ЗА 2020.г.</t>
  </si>
  <si>
    <t>НАЗИВ ТАКМИЧЕЊА ПС у ПЛАНИНАРСКОЈ ОРИЈЕНТАЦИЈИ РУДНО 14.6.2020.год.</t>
  </si>
  <si>
    <t>Аzimut plus</t>
  </si>
  <si>
    <t>Magic map</t>
  </si>
  <si>
    <t>ПК Азимут плус</t>
  </si>
  <si>
    <t>Магиц мап</t>
  </si>
  <si>
    <t>Освојени бодови на трци који нису ушли у ову табелу су:Торник јуниорке 440 бодова јер је на трци била само једна екипа, Торник ветерани 272 бода јер је екипа била мешовитог састава; Магиц Мап 600 бодова, јер није регистрован у ПСС (ишли су ван конкуренције). Дисквалификоване су екипе ветеранки Авале и Вукана, јер су премашиле максимално прописано време за трку.</t>
  </si>
  <si>
    <t>ЧОРТАНОВЦИ 30.8.2020.год.</t>
  </si>
  <si>
    <t>3. КОЛО ЛИГЕ СРБИЈЕ У ПЛАНИНАРСКОЈ ОРИЈЕНТАЦИЈИ ЗА 2020.г.</t>
  </si>
  <si>
    <r>
      <t xml:space="preserve">Теорија Топографија </t>
    </r>
    <r>
      <rPr>
        <b/>
        <sz val="8"/>
        <rFont val="Arial"/>
        <family val="2"/>
        <charset val="238"/>
      </rPr>
      <t>(до 3 зад)</t>
    </r>
  </si>
  <si>
    <r>
      <t>Теорија Тест</t>
    </r>
    <r>
      <rPr>
        <b/>
        <sz val="8"/>
        <rFont val="Arial"/>
        <family val="2"/>
        <charset val="238"/>
      </rPr>
      <t xml:space="preserve"> (до 30 зад)</t>
    </r>
  </si>
  <si>
    <r>
      <t xml:space="preserve">Практични Задаци </t>
    </r>
    <r>
      <rPr>
        <b/>
        <sz val="8"/>
        <rFont val="Arial"/>
        <family val="2"/>
        <charset val="238"/>
      </rPr>
      <t>(до 11 зад)</t>
    </r>
  </si>
  <si>
    <r>
      <t>Недостатак опреме</t>
    </r>
    <r>
      <rPr>
        <b/>
        <sz val="8"/>
        <rFont val="Arial"/>
        <family val="2"/>
        <charset val="238"/>
      </rPr>
      <t xml:space="preserve"> (до 18 ком)</t>
    </r>
  </si>
  <si>
    <t xml:space="preserve">Задано време </t>
  </si>
  <si>
    <t>Максимално време</t>
  </si>
  <si>
    <t>Спартак</t>
  </si>
  <si>
    <t>ПСК Спартак Суботица</t>
  </si>
  <si>
    <t>Лорена Ледењак</t>
  </si>
  <si>
    <t>Тачно</t>
  </si>
  <si>
    <t>Нетачно</t>
  </si>
  <si>
    <t>Тачни одговори</t>
  </si>
  <si>
    <t>Бр. Пронађених</t>
  </si>
  <si>
    <t>Бр. Недостатака</t>
  </si>
  <si>
    <t>Освојено место</t>
  </si>
  <si>
    <t>Ивона Лудајић</t>
  </si>
  <si>
    <t>Зоја Маркс</t>
  </si>
  <si>
    <t>Челик</t>
  </si>
  <si>
    <t>Никола Тасић</t>
  </si>
  <si>
    <t>Вук Гилановић</t>
  </si>
  <si>
    <t>Илија Милутиновић</t>
  </si>
  <si>
    <t>Челик 1</t>
  </si>
  <si>
    <t>Јелена Живојиновић</t>
  </si>
  <si>
    <t>Катарина Цветковић</t>
  </si>
  <si>
    <t>Наташа Васојевић</t>
  </si>
  <si>
    <t>Челик 2</t>
  </si>
  <si>
    <t>Биљана Аранђеловић</t>
  </si>
  <si>
    <t>Теодора Милутиновић</t>
  </si>
  <si>
    <t>Александра Вујић</t>
  </si>
  <si>
    <t>Победа</t>
  </si>
  <si>
    <t>Јелена Грозданић</t>
  </si>
  <si>
    <t>Ана Прусац</t>
  </si>
  <si>
    <t>Дмитра Шестић</t>
  </si>
  <si>
    <t>Саша Николић</t>
  </si>
  <si>
    <t>Дејан Ранковић</t>
  </si>
  <si>
    <t>Милош Каруповић</t>
  </si>
  <si>
    <t xml:space="preserve">Челик </t>
  </si>
  <si>
    <t>Наташа Станисављевић</t>
  </si>
  <si>
    <t>Биљана Грујић</t>
  </si>
  <si>
    <t>Данијела Јеремић</t>
  </si>
  <si>
    <t>Валентина Грозданић</t>
  </si>
  <si>
    <t>Снежана Тодосић</t>
  </si>
  <si>
    <t>Јарослава Оташевић</t>
  </si>
  <si>
    <t>Драган Павловић</t>
  </si>
  <si>
    <t>Небојша Миловановић</t>
  </si>
  <si>
    <t>Драгутин Јеремић</t>
  </si>
  <si>
    <t>Железничар</t>
  </si>
  <si>
    <t>ПСД Железничар Нови Сад</t>
  </si>
  <si>
    <t>Драгиша Вит</t>
  </si>
  <si>
    <t>Горан Жигић</t>
  </si>
  <si>
    <t>Зоран Марковић</t>
  </si>
  <si>
    <t>Драган Николић</t>
  </si>
  <si>
    <t>Милан Цветковић</t>
  </si>
  <si>
    <t>Бранко Грујић</t>
  </si>
  <si>
    <t>Плавци</t>
  </si>
  <si>
    <t>ПК Железничар Инђија</t>
  </si>
  <si>
    <t>Бранко Чекић</t>
  </si>
  <si>
    <t>Влада Недић</t>
  </si>
  <si>
    <t>Ненад Малешевић</t>
  </si>
  <si>
    <t>Миодраг Богдановић</t>
  </si>
  <si>
    <t>Душан Јанковић</t>
  </si>
  <si>
    <t>Влада Стојиљковић</t>
  </si>
  <si>
    <t>Стражилово</t>
  </si>
  <si>
    <t>ПСД Стражилово</t>
  </si>
  <si>
    <t>Борислав др.Стевановић</t>
  </si>
  <si>
    <t>Јосип Дућак</t>
  </si>
  <si>
    <t>Стеван Радујковић</t>
  </si>
  <si>
    <t>3 - Čortanovci 30.8.2020.год</t>
  </si>
  <si>
    <t>PK Železničar Inđija</t>
  </si>
  <si>
    <t>PSD Stražilovo Sremski Karlovci</t>
  </si>
  <si>
    <t>PSD Toplica Prokuplјe</t>
  </si>
  <si>
    <t>Osvojeni bodovi pionirki Spartaka 400 bodova i pionira Čelika 400 bodova, zbog nemanja konkurencije, ne ulaze u zbir tabele za ukupne rezultate plasmana klubova. Ekipa Kompasa je bila mešovitog sastava i takmičila se van konkurencije</t>
  </si>
  <si>
    <t>Драган Тасић</t>
  </si>
  <si>
    <t>Александар Вијатовић</t>
  </si>
  <si>
    <t>СТРАЖИЛОВО, 14.3.2020.год.</t>
  </si>
  <si>
    <t>1 КОЛО ЛИГЕ СРБИЈЕ У ПЛАНИНАРСКОЈ ОРИЈЕНТАЦИЈИ ЗА 2020.г.</t>
  </si>
  <si>
    <t>Čelik 2</t>
  </si>
  <si>
    <t>PSK Čelik, Smederevo</t>
  </si>
  <si>
    <t>Milica Vasiljević</t>
  </si>
  <si>
    <t>Senka Ranković</t>
  </si>
  <si>
    <t>Anka Ranković</t>
  </si>
  <si>
    <t>Spartak</t>
  </si>
  <si>
    <t>PSD Spartak, Subotica</t>
  </si>
  <si>
    <t>Lorena Ledenjak</t>
  </si>
  <si>
    <t>Zoja Marx</t>
  </si>
  <si>
    <t>Ivona Ludajić</t>
  </si>
  <si>
    <t>Čelik 1</t>
  </si>
  <si>
    <t>Marta Trajković</t>
  </si>
  <si>
    <t>Una Markičević</t>
  </si>
  <si>
    <t>Mina Vučković</t>
  </si>
  <si>
    <t>Stražilovo</t>
  </si>
  <si>
    <t>Janko Živkov</t>
  </si>
  <si>
    <t>David Petrović</t>
  </si>
  <si>
    <t>Srdjan Popović</t>
  </si>
  <si>
    <t>Crni Vrh</t>
  </si>
  <si>
    <t>PSD Crni vrh Bor</t>
  </si>
  <si>
    <t>Luka Trifunović</t>
  </si>
  <si>
    <t>Srđan Kečanović</t>
  </si>
  <si>
    <t>Boris Petković</t>
  </si>
  <si>
    <t>Čelik</t>
  </si>
  <si>
    <t>Nikola Tasić</t>
  </si>
  <si>
    <t>Vuk Gilanović</t>
  </si>
  <si>
    <t>Sava Veličković</t>
  </si>
  <si>
    <t>Tornik 1</t>
  </si>
  <si>
    <t>Tijana Ćirović</t>
  </si>
  <si>
    <t>Nadja Radibratović</t>
  </si>
  <si>
    <t>Jelena Djordjević</t>
  </si>
  <si>
    <t>Tornik</t>
  </si>
  <si>
    <t>Miloš Djordjević</t>
  </si>
  <si>
    <t>Nikola Djordjević</t>
  </si>
  <si>
    <t>Veljko Delić</t>
  </si>
  <si>
    <t>Pobeda</t>
  </si>
  <si>
    <t>Momčio Kralj</t>
  </si>
  <si>
    <t>Vukašin Stepančević</t>
  </si>
  <si>
    <t>Dimitrije Andžić</t>
  </si>
  <si>
    <t>Crni vrh</t>
  </si>
  <si>
    <t>Andrej Petrović</t>
  </si>
  <si>
    <t>Bogdan Marković</t>
  </si>
  <si>
    <t>Davor Lunganović</t>
  </si>
  <si>
    <t>Kopaonik</t>
  </si>
  <si>
    <t>PK Azimut plus Vrbas</t>
  </si>
  <si>
    <t>Prvoslava Radivojev</t>
  </si>
  <si>
    <t>Miroslava Radivojev</t>
  </si>
  <si>
    <t>Eržebat Ćirić</t>
  </si>
  <si>
    <t>Ana Prusac</t>
  </si>
  <si>
    <t>Ana Andžić</t>
  </si>
  <si>
    <t>Tara Trifunović</t>
  </si>
  <si>
    <t>Mosor 1</t>
  </si>
  <si>
    <t>PK Mosor Niš</t>
  </si>
  <si>
    <t>Danila Pejčić</t>
  </si>
  <si>
    <t>Ksenija Antić</t>
  </si>
  <si>
    <t>Natalija Hadžić</t>
  </si>
  <si>
    <t>Pobeda 1</t>
  </si>
  <si>
    <t>Milana Petrović</t>
  </si>
  <si>
    <t>Tatjana Djurin</t>
  </si>
  <si>
    <t>Ivana Miljković</t>
  </si>
  <si>
    <t>C2H50H</t>
  </si>
  <si>
    <t>Peršić Ružica</t>
  </si>
  <si>
    <t>Branka Čavić</t>
  </si>
  <si>
    <t>Mladenka Mloušković</t>
  </si>
  <si>
    <t>Mosor 2</t>
  </si>
  <si>
    <t>Milena Stojanović</t>
  </si>
  <si>
    <t>Emilija Mladenović</t>
  </si>
  <si>
    <t>Milica Cakić</t>
  </si>
  <si>
    <t>Marija Trajković</t>
  </si>
  <si>
    <t>Biljana Aranđelović</t>
  </si>
  <si>
    <t>Nataša Vasojević</t>
  </si>
  <si>
    <t>Radomir Radivojev</t>
  </si>
  <si>
    <t>Kosta Ćirić</t>
  </si>
  <si>
    <t>Miroslav Ćirković</t>
  </si>
  <si>
    <t xml:space="preserve">Mosor </t>
  </si>
  <si>
    <t>Slaviša Ivanović</t>
  </si>
  <si>
    <t>Stevica Blagojević</t>
  </si>
  <si>
    <t>Boris Bujaković</t>
  </si>
  <si>
    <t>Saša Nikolić</t>
  </si>
  <si>
    <t>Miloš Karupović</t>
  </si>
  <si>
    <t>Dejan Ranković</t>
  </si>
  <si>
    <t>Magic Map</t>
  </si>
  <si>
    <t>Slobldan Radovanović</t>
  </si>
  <si>
    <t>Slobodan Veljović</t>
  </si>
  <si>
    <t>Dragana Dokmanović</t>
  </si>
  <si>
    <t>Dragan Tasić</t>
  </si>
  <si>
    <t>Nemanja Vasiljević</t>
  </si>
  <si>
    <t>Branko Grujić</t>
  </si>
  <si>
    <t>Petar Šarić</t>
  </si>
  <si>
    <t>Aleksandar Petrović</t>
  </si>
  <si>
    <t>Dragiša Bauer</t>
  </si>
  <si>
    <t>Aleksa Banković</t>
  </si>
  <si>
    <t>Dušan Vučurević</t>
  </si>
  <si>
    <t>Mladen Nedeljkov</t>
  </si>
  <si>
    <t>Nataša Stanisavljević</t>
  </si>
  <si>
    <t>Biljana Grujić</t>
  </si>
  <si>
    <t>Dsnijela Jeremić</t>
  </si>
  <si>
    <t>Ljubinka Brezojević</t>
  </si>
  <si>
    <t>Radojka Knežević</t>
  </si>
  <si>
    <t>Slobodanka Kontić Đorđević</t>
  </si>
  <si>
    <t>Meriam Štula</t>
  </si>
  <si>
    <t>Bojana Paunović</t>
  </si>
  <si>
    <t>Selena Janković</t>
  </si>
  <si>
    <t>Vukan</t>
  </si>
  <si>
    <t>Sunčica Matijević</t>
  </si>
  <si>
    <t>Olgica Stamenović</t>
  </si>
  <si>
    <t>Danica Ilić</t>
  </si>
  <si>
    <t>Dragan Pavlović</t>
  </si>
  <si>
    <t>Nebojša Milovanović</t>
  </si>
  <si>
    <t>Dragutin Jeremić</t>
  </si>
  <si>
    <t>Petar Vesović</t>
  </si>
  <si>
    <t>Leposava Ivanović</t>
  </si>
  <si>
    <t>Olivera Novaković</t>
  </si>
  <si>
    <t>Železničar</t>
  </si>
  <si>
    <t>Vit Dragiša</t>
  </si>
  <si>
    <t>Marković Zoran</t>
  </si>
  <si>
    <t>Duško Radojčić</t>
  </si>
  <si>
    <t>Vladimir Stoiljković</t>
  </si>
  <si>
    <t>Aleksandar Bajalović</t>
  </si>
  <si>
    <t>Dušan Janković</t>
  </si>
  <si>
    <t>Александар Живоиновић</t>
  </si>
  <si>
    <t>ВАН КОНКУРЕНЦИЈЕ</t>
  </si>
  <si>
    <t>Дане Радаковић</t>
  </si>
  <si>
    <t>ПСК Авала</t>
  </si>
  <si>
    <t>Немања Радаковић</t>
  </si>
  <si>
    <t>Александар Стаменов</t>
  </si>
  <si>
    <t>Ђорђе Вујаклија</t>
  </si>
  <si>
    <t>ПСК Победа</t>
  </si>
  <si>
    <t>Павле Вујаклија</t>
  </si>
  <si>
    <t>Владан Вујаклија</t>
  </si>
  <si>
    <t>Ержика Ћирић</t>
  </si>
  <si>
    <t>ПД Азимут плус</t>
  </si>
  <si>
    <t>Коста Ћирић</t>
  </si>
  <si>
    <t>Владимир Ћирић</t>
  </si>
  <si>
    <t>PSK Pobeda Beograd VK</t>
  </si>
  <si>
    <t>Kompas Vršac VK</t>
  </si>
  <si>
    <t>PSK Avala VK</t>
  </si>
  <si>
    <t>Победа, Авала и Азимут плус имали су по једну екипу ван конкуренције. То је унето у колону К. Према томе ветеранке у женској конкуренцији нису имале 5 већ два учесника.</t>
  </si>
  <si>
    <t>У Чортановцима:Победа, Авала и Азимут плус имали су по једну екипу ван конкуренције. То је унето у колону К. Према томе ветеранке у женској конкуренцији имају стварни број учешћа за 3 мање.</t>
  </si>
  <si>
    <t>СУБОТИЦА 12.9.2020.год.</t>
  </si>
  <si>
    <t>4. КОЛО ЛИГЕ СРБИЈЕ У ПЛАНИНАРСКОЈ ОРИЈЕНТАЦИЈИ ЗА 2020.г.</t>
  </si>
  <si>
    <t>СПАРТАК 1</t>
  </si>
  <si>
    <t>СПАРТАК</t>
  </si>
  <si>
    <t>ЛОРЕНА ЛЕДЕЉАК</t>
  </si>
  <si>
    <t>ИВОНА ЛУДАИЋ</t>
  </si>
  <si>
    <t>ЗОЈА МАРКС</t>
  </si>
  <si>
    <t>ПОБЕДА</t>
  </si>
  <si>
    <t>АЊА РАДОСАВЉЕВИЋ</t>
  </si>
  <si>
    <t>ДУЊА РАДОЈЕВИЋ</t>
  </si>
  <si>
    <t>ЛОЛА ТОДОРОВИЋ</t>
  </si>
  <si>
    <t>СПАРТАК 2</t>
  </si>
  <si>
    <t>ДОРИНА БЕРЕЊИ</t>
  </si>
  <si>
    <t>ЛИЛИ ДАНКА</t>
  </si>
  <si>
    <t>АДЕЛ АРНОЛД</t>
  </si>
  <si>
    <t>СПАРТАК 3</t>
  </si>
  <si>
    <t>ТАМАШ МАРУШИНАЦ</t>
  </si>
  <si>
    <t>АЛЕКС ЧУПАК</t>
  </si>
  <si>
    <t>ОМЕРОВИЋ ИВОР</t>
  </si>
  <si>
    <t>ПОБЕДА ПИОНИРИ</t>
  </si>
  <si>
    <t>АЛЕКСАНДАР ПАЊКОВИЋ</t>
  </si>
  <si>
    <t>диск</t>
  </si>
  <si>
    <t>ПАВЛЕ ТРКУЉА</t>
  </si>
  <si>
    <t>ИСКРА МАЦАНОВИЋ</t>
  </si>
  <si>
    <t>ПОБЕДА ЈУНИОРИ</t>
  </si>
  <si>
    <t>ДИМИТРИЈЕ АНЏИЋ</t>
  </si>
  <si>
    <t>МОМЧИЛО КРАЉ</t>
  </si>
  <si>
    <t>МИА КРТИНИЋ</t>
  </si>
  <si>
    <t>ПОБЕДА 1</t>
  </si>
  <si>
    <t>ТАМАРА ИЛИЋ</t>
  </si>
  <si>
    <t>МАРИЈА МАКСИМОВИЋ</t>
  </si>
  <si>
    <t>ВАЊА ЂУРЧИЋ</t>
  </si>
  <si>
    <t>ПОБЕДА 2</t>
  </si>
  <si>
    <t>ЈОВАНА ГРОЗДАНИЋ</t>
  </si>
  <si>
    <t>ЈЕЛЕНА ГРОЗДАНИЋ</t>
  </si>
  <si>
    <t>АНА АНЏИЋ</t>
  </si>
  <si>
    <t>ПОБЕДА 3</t>
  </si>
  <si>
    <t>АНА ПРУШАЦ</t>
  </si>
  <si>
    <t>ДМИТРА ШЕСТИЋ</t>
  </si>
  <si>
    <t>САЊА СТОСАВЉЕВИЋ</t>
  </si>
  <si>
    <t>ЧЕЛИК СЕНИОРИ</t>
  </si>
  <si>
    <t>ЧЕЛИК</t>
  </si>
  <si>
    <t>ДЕЈАН РАНКОВИЋ</t>
  </si>
  <si>
    <t>АЛЕКСАНДАР ЖИВОЈИНОВИЋ</t>
  </si>
  <si>
    <t>НЕМАЊА ВАСИЉЕВИЋ</t>
  </si>
  <si>
    <t>МИЉАН МИМИЋ</t>
  </si>
  <si>
    <t>МИХАИЛО РАДИНОВИЋ</t>
  </si>
  <si>
    <t>НЕМАЊА КРСТЕКАНИЋ</t>
  </si>
  <si>
    <t>БОЈАН ПАЈЧИН</t>
  </si>
  <si>
    <t>МИЛОШ ЈОСИФОВИЋ</t>
  </si>
  <si>
    <t>МАРИО МАРИЋ</t>
  </si>
  <si>
    <t>МАРКО ГРУЈИЋ</t>
  </si>
  <si>
    <t>ВЛАДАН ВУЈАКЛИЈА</t>
  </si>
  <si>
    <t>АЛЕКСА БАНКОВИЋ</t>
  </si>
  <si>
    <t xml:space="preserve">ЧЕЛИК </t>
  </si>
  <si>
    <t>НАТАША СТАНИСАВЉЕВИЋ</t>
  </si>
  <si>
    <t>БИЉАНА ГРУЈИЋ</t>
  </si>
  <si>
    <t>ДАНИЈЕЛА ЈЕРЕМИЋ</t>
  </si>
  <si>
    <t>ДУШИЦА ЗРНИЋ</t>
  </si>
  <si>
    <t>ВИКТОРИЈА АЛАЏИЋ</t>
  </si>
  <si>
    <t>АНТОНИА БАШИЋ П.</t>
  </si>
  <si>
    <t>ВАЊА ГРОЗДАНИЋ</t>
  </si>
  <si>
    <t>ЈАРОСЛАВА ОТАШЕВИЋ</t>
  </si>
  <si>
    <t>СНЕЖАНА ТОДОСИЋ</t>
  </si>
  <si>
    <t>ВУКАН 2</t>
  </si>
  <si>
    <t>ВУКАН</t>
  </si>
  <si>
    <t>СНЕЖАНА АРСИЋ</t>
  </si>
  <si>
    <t>СНЕЖАНА САВИЋ</t>
  </si>
  <si>
    <t>ОЛГИЦА СТАМЕНОВИЋ</t>
  </si>
  <si>
    <t>ВУКАН 1</t>
  </si>
  <si>
    <t>ЈАВОРКА ЈАШАРЕВИЋ</t>
  </si>
  <si>
    <t>СУНЧИЦА МАТИЈЕВИЋ</t>
  </si>
  <si>
    <t>БЕБА ГРУБЉЕШИЋ</t>
  </si>
  <si>
    <t>ДРАГАН ПАВЛОВИЋ</t>
  </si>
  <si>
    <t>БРАНКО ГРУЈИЋ</t>
  </si>
  <si>
    <t>ДРАГУТИН ЈЕРЕМИЋ</t>
  </si>
  <si>
    <t>ДУШАН ЈАНКОВИЋ</t>
  </si>
  <si>
    <t>ВЛАДА СТОЈИЉКОВИЋ</t>
  </si>
  <si>
    <t>АЛЕКСАНДАР БАЈАЛОВИЋ</t>
  </si>
  <si>
    <t>ВЛАДА РАЈЧИЋ</t>
  </si>
  <si>
    <t>МОМА МАНИЋ</t>
  </si>
  <si>
    <t>ДРАГАН УРОШЕВИЋ</t>
  </si>
  <si>
    <t>ВЛАДА МАТКОВИЋ</t>
  </si>
  <si>
    <t>МИЛОШ РАДОСАВЉЕВИЋ</t>
  </si>
  <si>
    <t>ЉУБА ТОДОРОВИЋ</t>
  </si>
  <si>
    <t>ЂОРЂЕ КРНАЈСКИ</t>
  </si>
  <si>
    <t>РЕМЗИ ЧИРАЏИЈА</t>
  </si>
  <si>
    <t>РАДОЈКО МИЛОВАНОВИЋ</t>
  </si>
  <si>
    <t xml:space="preserve">Osvojeni bodovo Pobeda Pioniri 284 boda ne uzimaju se za zbir jer je bila mešovita ekipa; Pobeda Juniori 395 bodova jer je bila jedina ekipa u konkurenciji. Trećeplasirana ekipa pobede u ženskoj seniorskoj konkurenciji 370 bodova, jer se boduju dve ekipe iz jednog kluba. Trećeplasirana ekipa pobede u muškoj seniorskoj konkurenciji 560 bodova, jer se boduju dve ekipe iz jednog kluba. </t>
  </si>
  <si>
    <t>Испод табела са такмичења пише колико бодова и из ког разлога није ушло у укупну табелу. Тако да тбир појединих табела испод није једнак бодовима у укупној табели.</t>
  </si>
  <si>
    <t>.</t>
  </si>
  <si>
    <t>4 - Hajdučka šuma Palić, 12.9.2020.god.</t>
  </si>
  <si>
    <t>5 - Rajac 27.9.2020.god</t>
  </si>
  <si>
    <t>PK Maslačak Beograd</t>
  </si>
  <si>
    <t>Medžik mep</t>
  </si>
  <si>
    <t>POSK Jasenica Sm palanka</t>
  </si>
  <si>
    <t>Novi Sad</t>
  </si>
  <si>
    <t xml:space="preserve">POSK PTT Beograd </t>
  </si>
  <si>
    <t>Rajac</t>
  </si>
  <si>
    <t>Нови Сад</t>
  </si>
  <si>
    <t>ПОСК Јасеница СД паланк</t>
  </si>
  <si>
    <t>Маслачак</t>
  </si>
  <si>
    <t>Рајац</t>
  </si>
  <si>
    <t>5 - Rajac</t>
  </si>
  <si>
    <t xml:space="preserve"> Novi Sad</t>
  </si>
  <si>
    <t>ЧЕЛИК 2</t>
  </si>
  <si>
    <t>Марта Трајковић</t>
  </si>
  <si>
    <t>Јана Мијатовић</t>
  </si>
  <si>
    <t>Ања Манојловић</t>
  </si>
  <si>
    <t>Дуња Радојевић</t>
  </si>
  <si>
    <t>Ања Радосављевић</t>
  </si>
  <si>
    <t>Лола Тодоровић</t>
  </si>
  <si>
    <t>ЧЕЛИК 1</t>
  </si>
  <si>
    <t>Софија Николић</t>
  </si>
  <si>
    <t>Сенка Ранковић</t>
  </si>
  <si>
    <t>Анка Ранковић</t>
  </si>
  <si>
    <t>ТОПЛИЦА</t>
  </si>
  <si>
    <t>Миона Стошић</t>
  </si>
  <si>
    <t>Ива Станојевић</t>
  </si>
  <si>
    <t>Петра Ђорђевић</t>
  </si>
  <si>
    <t>Софија Кнежевић</t>
  </si>
  <si>
    <t>Катарина Кнежевић</t>
  </si>
  <si>
    <t>Теодора Загорчић</t>
  </si>
  <si>
    <t>Чупак Алекс</t>
  </si>
  <si>
    <t>Марусинац Тамас</t>
  </si>
  <si>
    <t>Омеровић Игор</t>
  </si>
  <si>
    <t>Лазар Милутиновић</t>
  </si>
  <si>
    <t>Петар Родић</t>
  </si>
  <si>
    <t>Александар Пањковић</t>
  </si>
  <si>
    <t>Крстивоје Кипријановић</t>
  </si>
  <si>
    <t>Павле Тркуља</t>
  </si>
  <si>
    <t>Лука Вранешевић</t>
  </si>
  <si>
    <t>Петар Анџић</t>
  </si>
  <si>
    <t>Дејан Ђедовић</t>
  </si>
  <si>
    <t>Василије Стевановић</t>
  </si>
  <si>
    <t>Страхиња Стошић</t>
  </si>
  <si>
    <t>Комарци</t>
  </si>
  <si>
    <t>РАЈАЦ</t>
  </si>
  <si>
    <t>Иван Комарчевић</t>
  </si>
  <si>
    <t>Стеван Комарчевић</t>
  </si>
  <si>
    <t>Нада Здравковић</t>
  </si>
  <si>
    <t>ЦРНИ ВРХ</t>
  </si>
  <si>
    <t>Срђан Кечановић</t>
  </si>
  <si>
    <t>Лука Трифуновић</t>
  </si>
  <si>
    <t>Борис Петковић</t>
  </si>
  <si>
    <t>Дорис Николић</t>
  </si>
  <si>
    <t>Ана Анџић</t>
  </si>
  <si>
    <t>КУКАВИЦА</t>
  </si>
  <si>
    <t>Ристић Бојана</t>
  </si>
  <si>
    <t>Ђорђевић Марија</t>
  </si>
  <si>
    <t>Павловић Емилија</t>
  </si>
  <si>
    <t>Димитрије Анџић</t>
  </si>
  <si>
    <t>Момчило Краљ</t>
  </si>
  <si>
    <t>Растко Петровић</t>
  </si>
  <si>
    <t>Драшковић Адам</t>
  </si>
  <si>
    <t>Митић Милан</t>
  </si>
  <si>
    <t>Ранковић Борис</t>
  </si>
  <si>
    <t>Далибор Лунгановић</t>
  </si>
  <si>
    <t>Андреј Петровић</t>
  </si>
  <si>
    <t>Богдан Марковић</t>
  </si>
  <si>
    <t>НОВИ САД</t>
  </si>
  <si>
    <t>ОАК НОВИ САД</t>
  </si>
  <si>
    <t>Ивана Соколовић</t>
  </si>
  <si>
    <t>Невена Пеурача</t>
  </si>
  <si>
    <t>Јелена Пековић</t>
  </si>
  <si>
    <t>Тамара Илић</t>
  </si>
  <si>
    <t>Вања Ђуричић</t>
  </si>
  <si>
    <t>Тамара Коматовић</t>
  </si>
  <si>
    <t>Марија Трајковић</t>
  </si>
  <si>
    <t>Далиборка Тркуља</t>
  </si>
  <si>
    <t>Сања Стојсављевић</t>
  </si>
  <si>
    <t>диск.</t>
  </si>
  <si>
    <t>Филип Пешић</t>
  </si>
  <si>
    <t>Миловановић Снежана</t>
  </si>
  <si>
    <t>Драшковић Јелица</t>
  </si>
  <si>
    <t>Михаило Радиновић</t>
  </si>
  <si>
    <t>Марко Грујић</t>
  </si>
  <si>
    <t>Дејан Николић</t>
  </si>
  <si>
    <t>Александар Јоцић</t>
  </si>
  <si>
    <t>Алекса Банковић</t>
  </si>
  <si>
    <t>МЕЏИК МЕП</t>
  </si>
  <si>
    <t>Вељовић Слободан</t>
  </si>
  <si>
    <t>Докмановић Драгана</t>
  </si>
  <si>
    <t>Радовановић Слободан</t>
  </si>
  <si>
    <t>Миљан Мимић</t>
  </si>
  <si>
    <t>Милош Јосифовић</t>
  </si>
  <si>
    <t>Никола Стајић</t>
  </si>
  <si>
    <t>Александар Живојиновић</t>
  </si>
  <si>
    <t>Немања Васиљевић</t>
  </si>
  <si>
    <t>МАСЛАЧАК</t>
  </si>
  <si>
    <t>Нада Јаковљевић</t>
  </si>
  <si>
    <t>Зорица Митровић</t>
  </si>
  <si>
    <t>Јелена Ђорђевић</t>
  </si>
  <si>
    <t>Јелена Бабић</t>
  </si>
  <si>
    <t>Јелена Вељић</t>
  </si>
  <si>
    <t>Рајка Божанић</t>
  </si>
  <si>
    <t>Јаворка Јашаревић</t>
  </si>
  <si>
    <t>Снежана Савић</t>
  </si>
  <si>
    <t>Снежана Арсић</t>
  </si>
  <si>
    <t>Меријам Темсилвани</t>
  </si>
  <si>
    <t>Бојана Пауновић</t>
  </si>
  <si>
    <t>Јелена Јанковић</t>
  </si>
  <si>
    <t>Штефан РИлинг</t>
  </si>
  <si>
    <t>Душан Бабић</t>
  </si>
  <si>
    <t>Владимир Стоиљковић</t>
  </si>
  <si>
    <t>ЖЕЛЕЗНИЧАР</t>
  </si>
  <si>
    <t>ЖЕЛЕЗНИЧАР
Нови Сад</t>
  </si>
  <si>
    <t>МАрковић Зоран</t>
  </si>
  <si>
    <t>Богдановић Дејан</t>
  </si>
  <si>
    <t>Вит Драгиша</t>
  </si>
  <si>
    <t>ПТТ</t>
  </si>
  <si>
    <t>Вучетић Александар</t>
  </si>
  <si>
    <t>Загорац Ђорђе</t>
  </si>
  <si>
    <t>Војновић Рајко</t>
  </si>
  <si>
    <t>Милован Марковић</t>
  </si>
  <si>
    <t>Јелић Добрица</t>
  </si>
  <si>
    <t>Душан Јаковљевић</t>
  </si>
  <si>
    <t>Милош Радосављевић</t>
  </si>
  <si>
    <t>Љуба Тодоровић</t>
  </si>
  <si>
    <t>Владимир Јездић</t>
  </si>
  <si>
    <t>Владан Рајчић</t>
  </si>
  <si>
    <t>Драган Златковић</t>
  </si>
  <si>
    <t>Срећко Јенчић</t>
  </si>
  <si>
    <t>ЈАСЕНИЦА</t>
  </si>
  <si>
    <t>Зоран Миловановић</t>
  </si>
  <si>
    <t>некомплетна екипа</t>
  </si>
  <si>
    <t>Радован Марковић</t>
  </si>
  <si>
    <t>Горан Богдановић</t>
  </si>
  <si>
    <t>Iz ove tabele u ukupnu ne ulaze bodovi:Seniorki Kukavica Leskovac 280 bodova zbog ekipe raznopolnog sastava; Medžik map seniorska ekipa 650 bodova zbog ekipe raznopolnog sastava; Veteranki Crnog vrha 450 bodova, zbog promene takmičara tokom trke i Jasenice 570 bodova zbog dolaska dva takmičara u cilj. Nisu ušli i nodovi treće ekipe Pobede u seniorskoj konkurenciji 645 bodova, jer se za ligu vrednuju dve ekipe iz jednog kluba.</t>
  </si>
  <si>
    <t>ПСК Топлица Прокупље</t>
  </si>
  <si>
    <t>РАЈАЦ 27.9.2020.год.</t>
  </si>
  <si>
    <t>5. КОЛО ЛИГЕ СРБИЈЕ У ПЛАНИНАРСКОЈ ОРИЈЕНТАЦИЈИ ЗА 2020.г.</t>
  </si>
  <si>
    <t>3 - Čortanovci</t>
  </si>
  <si>
    <t>4 - Subotica</t>
  </si>
</sst>
</file>

<file path=xl/styles.xml><?xml version="1.0" encoding="utf-8"?>
<styleSheet xmlns="http://schemas.openxmlformats.org/spreadsheetml/2006/main">
  <numFmts count="1">
    <numFmt numFmtId="164" formatCode="h:mm:ss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8"/>
      <color indexed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name val="Arial"/>
      <family val="2"/>
      <charset val="238"/>
    </font>
    <font>
      <b/>
      <sz val="12"/>
      <color theme="1"/>
      <name val="Arial"/>
      <family val="2"/>
    </font>
    <font>
      <sz val="12"/>
      <color indexed="8"/>
      <name val="Calibri"/>
      <family val="2"/>
    </font>
    <font>
      <sz val="12"/>
      <color theme="1"/>
      <name val="Times New Roman"/>
      <family val="1"/>
    </font>
    <font>
      <b/>
      <sz val="20"/>
      <color rgb="FFFF000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6" fillId="0" borderId="0"/>
  </cellStyleXfs>
  <cellXfs count="806">
    <xf numFmtId="0" fontId="0" fillId="0" borderId="0" xfId="0"/>
    <xf numFmtId="0" fontId="3" fillId="0" borderId="0" xfId="1"/>
    <xf numFmtId="0" fontId="4" fillId="0" borderId="0" xfId="1" applyFont="1" applyBorder="1"/>
    <xf numFmtId="0" fontId="6" fillId="0" borderId="0" xfId="2"/>
    <xf numFmtId="0" fontId="7" fillId="0" borderId="10" xfId="1" applyFont="1" applyBorder="1" applyAlignment="1">
      <alignment horizontal="center" vertical="center" wrapText="1"/>
    </xf>
    <xf numFmtId="0" fontId="3" fillId="0" borderId="14" xfId="1" applyBorder="1" applyAlignment="1">
      <alignment horizontal="center" vertical="center" wrapText="1"/>
    </xf>
    <xf numFmtId="0" fontId="3" fillId="0" borderId="15" xfId="1" applyBorder="1" applyAlignment="1">
      <alignment horizontal="center" vertical="center" wrapText="1"/>
    </xf>
    <xf numFmtId="1" fontId="3" fillId="0" borderId="15" xfId="1" applyNumberFormat="1" applyBorder="1" applyAlignment="1">
      <alignment horizontal="center" vertical="center" wrapText="1"/>
    </xf>
    <xf numFmtId="0" fontId="3" fillId="0" borderId="17" xfId="1" applyBorder="1" applyAlignment="1">
      <alignment horizontal="center" vertical="center" wrapText="1"/>
    </xf>
    <xf numFmtId="0" fontId="3" fillId="0" borderId="18" xfId="1" applyBorder="1" applyAlignment="1">
      <alignment horizontal="center" vertical="center" wrapText="1"/>
    </xf>
    <xf numFmtId="0" fontId="3" fillId="0" borderId="19" xfId="1" applyBorder="1" applyAlignment="1">
      <alignment horizontal="center" vertical="center" wrapText="1"/>
    </xf>
    <xf numFmtId="0" fontId="0" fillId="0" borderId="3" xfId="0" applyBorder="1"/>
    <xf numFmtId="0" fontId="3" fillId="0" borderId="0" xfId="1" applyBorder="1" applyAlignment="1">
      <alignment horizontal="center" vertical="center" wrapText="1"/>
    </xf>
    <xf numFmtId="0" fontId="3" fillId="0" borderId="26" xfId="1" applyBorder="1" applyAlignment="1">
      <alignment horizontal="center" vertical="center" wrapText="1"/>
    </xf>
    <xf numFmtId="0" fontId="3" fillId="0" borderId="27" xfId="1" applyBorder="1" applyAlignment="1">
      <alignment horizontal="center" vertical="center" wrapText="1"/>
    </xf>
    <xf numFmtId="0" fontId="0" fillId="0" borderId="0" xfId="0" applyBorder="1"/>
    <xf numFmtId="1" fontId="7" fillId="0" borderId="29" xfId="1" applyNumberFormat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3" fillId="0" borderId="30" xfId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3" fillId="0" borderId="32" xfId="1" applyBorder="1" applyAlignment="1">
      <alignment horizontal="center" vertical="center" wrapText="1"/>
    </xf>
    <xf numFmtId="0" fontId="3" fillId="0" borderId="33" xfId="1" applyBorder="1" applyAlignment="1">
      <alignment horizontal="center" vertical="center" wrapText="1"/>
    </xf>
    <xf numFmtId="0" fontId="3" fillId="0" borderId="34" xfId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3" fillId="0" borderId="35" xfId="1" applyBorder="1" applyAlignment="1">
      <alignment horizontal="center" vertical="center" wrapText="1"/>
    </xf>
    <xf numFmtId="0" fontId="3" fillId="0" borderId="36" xfId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1" fontId="3" fillId="0" borderId="37" xfId="1" applyNumberFormat="1" applyBorder="1" applyAlignment="1">
      <alignment horizontal="center" vertical="center" wrapText="1"/>
    </xf>
    <xf numFmtId="1" fontId="3" fillId="0" borderId="14" xfId="1" applyNumberFormat="1" applyBorder="1" applyAlignment="1">
      <alignment horizontal="center" vertical="center" wrapText="1"/>
    </xf>
    <xf numFmtId="1" fontId="3" fillId="0" borderId="17" xfId="1" applyNumberFormat="1" applyBorder="1" applyAlignment="1">
      <alignment horizontal="center" vertical="center" wrapText="1"/>
    </xf>
    <xf numFmtId="0" fontId="3" fillId="0" borderId="37" xfId="1" applyBorder="1" applyAlignment="1">
      <alignment horizontal="center" vertical="center" wrapText="1"/>
    </xf>
    <xf numFmtId="0" fontId="3" fillId="0" borderId="38" xfId="1" applyBorder="1" applyAlignment="1">
      <alignment horizontal="center" vertical="center" wrapText="1"/>
    </xf>
    <xf numFmtId="0" fontId="3" fillId="0" borderId="39" xfId="1" applyBorder="1" applyAlignment="1">
      <alignment horizontal="center" vertical="center" wrapText="1"/>
    </xf>
    <xf numFmtId="0" fontId="7" fillId="0" borderId="32" xfId="1" applyFont="1" applyBorder="1" applyAlignment="1">
      <alignment horizontal="left" vertical="center" wrapText="1"/>
    </xf>
    <xf numFmtId="0" fontId="7" fillId="0" borderId="33" xfId="1" applyFont="1" applyBorder="1" applyAlignment="1">
      <alignment horizontal="left" vertical="center" wrapText="1"/>
    </xf>
    <xf numFmtId="0" fontId="7" fillId="0" borderId="40" xfId="1" applyFont="1" applyBorder="1" applyAlignment="1">
      <alignment horizontal="left" vertical="center" wrapText="1"/>
    </xf>
    <xf numFmtId="0" fontId="7" fillId="5" borderId="21" xfId="1" applyFont="1" applyFill="1" applyBorder="1" applyAlignment="1">
      <alignment horizontal="center" vertical="center" wrapText="1"/>
    </xf>
    <xf numFmtId="0" fontId="7" fillId="0" borderId="48" xfId="1" applyFont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3" fillId="0" borderId="21" xfId="1" applyNumberFormat="1" applyFont="1" applyBorder="1" applyAlignment="1">
      <alignment horizontal="center" vertical="center" textRotation="90" wrapText="1"/>
    </xf>
    <xf numFmtId="0" fontId="12" fillId="0" borderId="21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6" fillId="0" borderId="54" xfId="1" applyFont="1" applyBorder="1"/>
    <xf numFmtId="0" fontId="7" fillId="0" borderId="21" xfId="1" applyFont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0" fillId="0" borderId="0" xfId="0" applyFill="1"/>
    <xf numFmtId="0" fontId="16" fillId="0" borderId="16" xfId="1" applyFont="1" applyFill="1" applyBorder="1" applyAlignment="1">
      <alignment horizontal="left" vertical="center" wrapText="1"/>
    </xf>
    <xf numFmtId="49" fontId="16" fillId="0" borderId="16" xfId="1" applyNumberFormat="1" applyFont="1" applyFill="1" applyBorder="1" applyAlignment="1">
      <alignment horizontal="left" vertical="center" wrapText="1"/>
    </xf>
    <xf numFmtId="0" fontId="3" fillId="0" borderId="0" xfId="1" applyFill="1"/>
    <xf numFmtId="0" fontId="3" fillId="0" borderId="20" xfId="1" applyFont="1" applyFill="1" applyBorder="1" applyAlignment="1">
      <alignment horizontal="left" vertical="center" wrapText="1"/>
    </xf>
    <xf numFmtId="49" fontId="3" fillId="0" borderId="16" xfId="1" applyNumberFormat="1" applyFont="1" applyFill="1" applyBorder="1" applyAlignment="1">
      <alignment horizontal="left" vertical="center" wrapText="1"/>
    </xf>
    <xf numFmtId="49" fontId="16" fillId="0" borderId="49" xfId="1" applyNumberFormat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49" fontId="17" fillId="0" borderId="16" xfId="0" applyNumberFormat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3" fillId="0" borderId="50" xfId="1" applyFont="1" applyFill="1" applyBorder="1" applyAlignment="1">
      <alignment horizontal="left" vertical="center" wrapText="1"/>
    </xf>
    <xf numFmtId="0" fontId="16" fillId="0" borderId="20" xfId="1" applyFont="1" applyFill="1" applyBorder="1" applyAlignment="1">
      <alignment horizontal="left" vertical="center" wrapText="1"/>
    </xf>
    <xf numFmtId="0" fontId="7" fillId="0" borderId="21" xfId="1" applyFont="1" applyFill="1" applyBorder="1" applyAlignment="1">
      <alignment horizontal="center" vertical="center" wrapText="1"/>
    </xf>
    <xf numFmtId="49" fontId="16" fillId="0" borderId="59" xfId="1" applyNumberFormat="1" applyFont="1" applyFill="1" applyBorder="1" applyAlignment="1">
      <alignment horizontal="left" vertical="center" wrapText="1"/>
    </xf>
    <xf numFmtId="1" fontId="3" fillId="0" borderId="0" xfId="1" applyNumberForma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7" fillId="0" borderId="56" xfId="1" applyFont="1" applyFill="1" applyBorder="1" applyAlignment="1">
      <alignment horizontal="center" vertical="center" wrapText="1"/>
    </xf>
    <xf numFmtId="0" fontId="9" fillId="3" borderId="74" xfId="1" applyFont="1" applyFill="1" applyBorder="1" applyAlignment="1">
      <alignment horizontal="center" vertical="center" wrapText="1"/>
    </xf>
    <xf numFmtId="0" fontId="3" fillId="0" borderId="75" xfId="1" applyBorder="1" applyAlignment="1">
      <alignment horizontal="center" vertical="center" wrapText="1"/>
    </xf>
    <xf numFmtId="0" fontId="3" fillId="0" borderId="76" xfId="1" applyBorder="1" applyAlignment="1">
      <alignment horizontal="center" vertical="center" wrapText="1"/>
    </xf>
    <xf numFmtId="0" fontId="3" fillId="0" borderId="77" xfId="1" applyBorder="1" applyAlignment="1">
      <alignment horizontal="center" vertical="center" wrapText="1"/>
    </xf>
    <xf numFmtId="0" fontId="3" fillId="0" borderId="78" xfId="1" applyFont="1" applyFill="1" applyBorder="1" applyAlignment="1">
      <alignment horizontal="left" vertical="center" wrapText="1"/>
    </xf>
    <xf numFmtId="0" fontId="3" fillId="0" borderId="80" xfId="1" applyBorder="1" applyAlignment="1">
      <alignment horizontal="center" vertical="center" wrapText="1"/>
    </xf>
    <xf numFmtId="0" fontId="7" fillId="0" borderId="74" xfId="1" applyFont="1" applyBorder="1" applyAlignment="1">
      <alignment horizontal="center" vertical="center" wrapText="1"/>
    </xf>
    <xf numFmtId="0" fontId="3" fillId="0" borderId="58" xfId="1" applyBorder="1" applyAlignment="1">
      <alignment horizontal="center" vertical="center" wrapText="1"/>
    </xf>
    <xf numFmtId="0" fontId="3" fillId="0" borderId="79" xfId="1" applyBorder="1" applyAlignment="1">
      <alignment horizontal="center" vertical="center" wrapText="1"/>
    </xf>
    <xf numFmtId="0" fontId="3" fillId="0" borderId="81" xfId="1" applyFont="1" applyFill="1" applyBorder="1" applyAlignment="1">
      <alignment horizontal="left" vertical="center" wrapText="1"/>
    </xf>
    <xf numFmtId="0" fontId="3" fillId="0" borderId="82" xfId="1" applyBorder="1" applyAlignment="1">
      <alignment horizontal="center" vertical="center" wrapText="1"/>
    </xf>
    <xf numFmtId="49" fontId="3" fillId="0" borderId="83" xfId="1" applyNumberFormat="1" applyFont="1" applyFill="1" applyBorder="1" applyAlignment="1">
      <alignment horizontal="left" vertical="center" wrapText="1"/>
    </xf>
    <xf numFmtId="0" fontId="3" fillId="0" borderId="83" xfId="1" applyFont="1" applyFill="1" applyBorder="1" applyAlignment="1">
      <alignment horizontal="left" vertical="center" wrapText="1"/>
    </xf>
    <xf numFmtId="0" fontId="3" fillId="0" borderId="84" xfId="1" applyFont="1" applyFill="1" applyBorder="1" applyAlignment="1">
      <alignment horizontal="left" vertical="center" wrapText="1"/>
    </xf>
    <xf numFmtId="0" fontId="3" fillId="0" borderId="85" xfId="1" applyBorder="1" applyAlignment="1">
      <alignment horizontal="center" vertical="center" wrapText="1"/>
    </xf>
    <xf numFmtId="0" fontId="3" fillId="0" borderId="86" xfId="1" applyBorder="1" applyAlignment="1">
      <alignment horizontal="center" vertical="center" wrapText="1"/>
    </xf>
    <xf numFmtId="0" fontId="7" fillId="0" borderId="87" xfId="1" applyFont="1" applyBorder="1" applyAlignment="1">
      <alignment horizontal="center" vertical="center" wrapText="1"/>
    </xf>
    <xf numFmtId="0" fontId="0" fillId="0" borderId="88" xfId="0" applyBorder="1"/>
    <xf numFmtId="0" fontId="3" fillId="0" borderId="89" xfId="1" applyBorder="1" applyAlignment="1">
      <alignment horizontal="center" vertical="center" wrapText="1"/>
    </xf>
    <xf numFmtId="0" fontId="3" fillId="0" borderId="90" xfId="1" applyBorder="1" applyAlignment="1">
      <alignment horizontal="center" vertical="center" wrapText="1"/>
    </xf>
    <xf numFmtId="0" fontId="3" fillId="0" borderId="91" xfId="1" applyBorder="1" applyAlignment="1">
      <alignment horizontal="center" vertical="center" wrapText="1"/>
    </xf>
    <xf numFmtId="0" fontId="7" fillId="0" borderId="92" xfId="1" applyFont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3" fillId="0" borderId="8" xfId="1" applyBorder="1" applyAlignment="1">
      <alignment horizontal="center" vertical="center" wrapText="1"/>
    </xf>
    <xf numFmtId="0" fontId="3" fillId="0" borderId="93" xfId="1" applyBorder="1" applyAlignment="1">
      <alignment horizontal="center" vertical="center" wrapText="1"/>
    </xf>
    <xf numFmtId="0" fontId="3" fillId="0" borderId="94" xfId="1" applyBorder="1" applyAlignment="1">
      <alignment horizontal="center" vertical="center" wrapText="1"/>
    </xf>
    <xf numFmtId="49" fontId="17" fillId="0" borderId="43" xfId="0" applyNumberFormat="1" applyFont="1" applyFill="1" applyBorder="1" applyAlignment="1">
      <alignment horizontal="left" vertical="center" wrapText="1"/>
    </xf>
    <xf numFmtId="0" fontId="3" fillId="0" borderId="96" xfId="1" applyBorder="1" applyAlignment="1">
      <alignment horizontal="center" vertical="center" wrapText="1"/>
    </xf>
    <xf numFmtId="0" fontId="3" fillId="0" borderId="97" xfId="1" applyBorder="1" applyAlignment="1">
      <alignment horizontal="center" vertical="center" wrapText="1"/>
    </xf>
    <xf numFmtId="0" fontId="3" fillId="0" borderId="98" xfId="1" applyBorder="1" applyAlignment="1">
      <alignment horizontal="center" vertical="center" wrapText="1"/>
    </xf>
    <xf numFmtId="0" fontId="3" fillId="0" borderId="99" xfId="1" applyBorder="1" applyAlignment="1">
      <alignment horizontal="center" vertical="center" wrapText="1"/>
    </xf>
    <xf numFmtId="0" fontId="7" fillId="3" borderId="100" xfId="1" applyFont="1" applyFill="1" applyBorder="1" applyAlignment="1">
      <alignment horizontal="center" vertical="center" wrapText="1"/>
    </xf>
    <xf numFmtId="49" fontId="17" fillId="0" borderId="95" xfId="0" applyNumberFormat="1" applyFont="1" applyFill="1" applyBorder="1" applyAlignment="1">
      <alignment horizontal="left" vertical="center" wrapText="1"/>
    </xf>
    <xf numFmtId="0" fontId="7" fillId="8" borderId="0" xfId="1" applyFont="1" applyFill="1" applyBorder="1" applyAlignment="1">
      <alignment horizontal="center" vertical="center" wrapText="1"/>
    </xf>
    <xf numFmtId="49" fontId="16" fillId="0" borderId="12" xfId="1" applyNumberFormat="1" applyFont="1" applyFill="1" applyBorder="1" applyAlignment="1">
      <alignment horizontal="left" vertical="center" wrapText="1"/>
    </xf>
    <xf numFmtId="0" fontId="3" fillId="0" borderId="102" xfId="1" applyBorder="1" applyAlignment="1">
      <alignment horizontal="center" vertical="center" wrapText="1"/>
    </xf>
    <xf numFmtId="0" fontId="3" fillId="0" borderId="103" xfId="1" applyBorder="1" applyAlignment="1">
      <alignment horizontal="center" vertical="center" wrapText="1"/>
    </xf>
    <xf numFmtId="0" fontId="3" fillId="0" borderId="104" xfId="1" applyBorder="1" applyAlignment="1">
      <alignment horizontal="center" vertical="center" wrapText="1"/>
    </xf>
    <xf numFmtId="49" fontId="3" fillId="0" borderId="105" xfId="1" applyNumberFormat="1" applyFont="1" applyFill="1" applyBorder="1" applyAlignment="1">
      <alignment horizontal="left" vertical="center" wrapText="1"/>
    </xf>
    <xf numFmtId="0" fontId="3" fillId="0" borderId="106" xfId="1" applyBorder="1" applyAlignment="1">
      <alignment horizontal="center" vertical="center" wrapText="1"/>
    </xf>
    <xf numFmtId="0" fontId="3" fillId="0" borderId="107" xfId="1" applyBorder="1" applyAlignment="1">
      <alignment horizontal="center" vertical="center" wrapText="1"/>
    </xf>
    <xf numFmtId="0" fontId="3" fillId="0" borderId="108" xfId="1" applyBorder="1" applyAlignment="1">
      <alignment horizontal="center" vertical="center" wrapText="1"/>
    </xf>
    <xf numFmtId="0" fontId="3" fillId="0" borderId="109" xfId="1" applyFont="1" applyFill="1" applyBorder="1" applyAlignment="1">
      <alignment horizontal="left" vertical="center" wrapText="1"/>
    </xf>
    <xf numFmtId="0" fontId="16" fillId="0" borderId="111" xfId="1" applyFont="1" applyBorder="1"/>
    <xf numFmtId="0" fontId="16" fillId="0" borderId="110" xfId="1" applyFont="1" applyBorder="1"/>
    <xf numFmtId="0" fontId="16" fillId="0" borderId="61" xfId="1" applyFont="1" applyBorder="1"/>
    <xf numFmtId="0" fontId="0" fillId="0" borderId="21" xfId="0" applyFill="1" applyBorder="1" applyAlignment="1">
      <alignment horizontal="center"/>
    </xf>
    <xf numFmtId="0" fontId="7" fillId="3" borderId="113" xfId="1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/>
    </xf>
    <xf numFmtId="0" fontId="3" fillId="0" borderId="79" xfId="1" applyFont="1" applyBorder="1" applyAlignment="1">
      <alignment horizontal="center" vertical="center" wrapText="1"/>
    </xf>
    <xf numFmtId="0" fontId="3" fillId="0" borderId="79" xfId="1" applyBorder="1" applyAlignment="1">
      <alignment horizontal="center"/>
    </xf>
    <xf numFmtId="0" fontId="18" fillId="0" borderId="110" xfId="0" applyFont="1" applyBorder="1" applyAlignment="1">
      <alignment horizontal="center"/>
    </xf>
    <xf numFmtId="0" fontId="19" fillId="7" borderId="65" xfId="1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3" fillId="0" borderId="115" xfId="1" applyFill="1" applyBorder="1"/>
    <xf numFmtId="0" fontId="3" fillId="0" borderId="117" xfId="1" applyBorder="1"/>
    <xf numFmtId="0" fontId="0" fillId="0" borderId="56" xfId="0" applyFill="1" applyBorder="1"/>
    <xf numFmtId="0" fontId="0" fillId="0" borderId="0" xfId="0" applyFill="1" applyBorder="1"/>
    <xf numFmtId="0" fontId="0" fillId="0" borderId="41" xfId="0" applyBorder="1"/>
    <xf numFmtId="0" fontId="7" fillId="0" borderId="122" xfId="1" applyFont="1" applyBorder="1" applyAlignment="1">
      <alignment horizontal="center" vertical="center" wrapText="1"/>
    </xf>
    <xf numFmtId="0" fontId="0" fillId="0" borderId="123" xfId="0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3" fillId="0" borderId="69" xfId="1" applyBorder="1" applyAlignment="1">
      <alignment horizontal="center" vertical="center" wrapText="1"/>
    </xf>
    <xf numFmtId="0" fontId="18" fillId="0" borderId="69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3" fillId="0" borderId="69" xfId="1" applyBorder="1" applyAlignment="1">
      <alignment horizontal="center"/>
    </xf>
    <xf numFmtId="49" fontId="3" fillId="0" borderId="12" xfId="1" applyNumberFormat="1" applyFont="1" applyFill="1" applyBorder="1" applyAlignment="1">
      <alignment horizontal="left" vertical="center" wrapText="1"/>
    </xf>
    <xf numFmtId="49" fontId="16" fillId="0" borderId="95" xfId="1" applyNumberFormat="1" applyFont="1" applyFill="1" applyBorder="1" applyAlignment="1">
      <alignment horizontal="left" vertical="center" wrapText="1"/>
    </xf>
    <xf numFmtId="49" fontId="3" fillId="0" borderId="95" xfId="1" applyNumberFormat="1" applyFont="1" applyFill="1" applyBorder="1" applyAlignment="1">
      <alignment horizontal="left" vertical="center" wrapText="1"/>
    </xf>
    <xf numFmtId="0" fontId="3" fillId="0" borderId="95" xfId="1" applyFont="1" applyFill="1" applyBorder="1" applyAlignment="1">
      <alignment horizontal="left" vertical="center" wrapText="1"/>
    </xf>
    <xf numFmtId="0" fontId="7" fillId="0" borderId="124" xfId="1" applyFont="1" applyBorder="1" applyAlignment="1">
      <alignment horizontal="center" vertical="center" wrapText="1"/>
    </xf>
    <xf numFmtId="0" fontId="0" fillId="0" borderId="112" xfId="0" applyBorder="1" applyAlignment="1">
      <alignment horizontal="center"/>
    </xf>
    <xf numFmtId="0" fontId="0" fillId="0" borderId="70" xfId="0" applyBorder="1" applyAlignment="1">
      <alignment horizontal="center"/>
    </xf>
    <xf numFmtId="0" fontId="7" fillId="0" borderId="70" xfId="1" applyFont="1" applyBorder="1" applyAlignment="1">
      <alignment horizontal="center" vertical="center" wrapText="1"/>
    </xf>
    <xf numFmtId="0" fontId="3" fillId="0" borderId="70" xfId="1" applyBorder="1" applyAlignment="1">
      <alignment horizontal="center" vertical="center" wrapText="1"/>
    </xf>
    <xf numFmtId="0" fontId="3" fillId="0" borderId="70" xfId="1" applyBorder="1" applyAlignment="1">
      <alignment horizontal="center"/>
    </xf>
    <xf numFmtId="0" fontId="7" fillId="0" borderId="21" xfId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2" borderId="95" xfId="0" applyFont="1" applyFill="1" applyBorder="1" applyAlignment="1">
      <alignment horizontal="center"/>
    </xf>
    <xf numFmtId="49" fontId="3" fillId="0" borderId="78" xfId="1" applyNumberFormat="1" applyFont="1" applyFill="1" applyBorder="1" applyAlignment="1">
      <alignment horizontal="left" vertical="center" wrapText="1"/>
    </xf>
    <xf numFmtId="0" fontId="3" fillId="0" borderId="101" xfId="1" applyBorder="1" applyAlignment="1">
      <alignment horizontal="center" vertical="center" wrapText="1"/>
    </xf>
    <xf numFmtId="0" fontId="3" fillId="0" borderId="71" xfId="1" applyBorder="1" applyAlignment="1">
      <alignment horizontal="center" vertical="center" wrapText="1"/>
    </xf>
    <xf numFmtId="0" fontId="3" fillId="0" borderId="125" xfId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/>
    </xf>
    <xf numFmtId="0" fontId="7" fillId="3" borderId="126" xfId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130" xfId="0" applyFont="1" applyBorder="1" applyAlignment="1">
      <alignment horizontal="center" vertical="center" wrapText="1"/>
    </xf>
    <xf numFmtId="0" fontId="3" fillId="0" borderId="132" xfId="1" applyBorder="1" applyAlignment="1">
      <alignment horizontal="center" vertical="center" wrapText="1"/>
    </xf>
    <xf numFmtId="0" fontId="0" fillId="0" borderId="79" xfId="0" applyBorder="1"/>
    <xf numFmtId="49" fontId="3" fillId="0" borderId="79" xfId="1" applyNumberFormat="1" applyFont="1" applyFill="1" applyBorder="1" applyAlignment="1">
      <alignment horizontal="left" vertical="center" wrapText="1"/>
    </xf>
    <xf numFmtId="0" fontId="18" fillId="0" borderId="79" xfId="0" applyFont="1" applyBorder="1" applyAlignment="1">
      <alignment horizontal="center"/>
    </xf>
    <xf numFmtId="1" fontId="3" fillId="0" borderId="79" xfId="1" applyNumberFormat="1" applyBorder="1" applyAlignment="1">
      <alignment horizontal="center" vertical="center" wrapText="1"/>
    </xf>
    <xf numFmtId="49" fontId="16" fillId="0" borderId="79" xfId="1" applyNumberFormat="1" applyFont="1" applyFill="1" applyBorder="1" applyAlignment="1">
      <alignment horizontal="left" vertical="center" wrapText="1"/>
    </xf>
    <xf numFmtId="0" fontId="0" fillId="0" borderId="79" xfId="0" applyFill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7" fillId="0" borderId="79" xfId="1" applyFont="1" applyBorder="1" applyAlignment="1">
      <alignment horizontal="center" vertical="center" wrapText="1"/>
    </xf>
    <xf numFmtId="1" fontId="3" fillId="0" borderId="79" xfId="1" applyNumberFormat="1" applyFont="1" applyBorder="1" applyAlignment="1">
      <alignment horizontal="center" vertical="center" wrapText="1"/>
    </xf>
    <xf numFmtId="0" fontId="3" fillId="0" borderId="79" xfId="1" applyFont="1" applyFill="1" applyBorder="1" applyAlignment="1">
      <alignment horizontal="left" vertical="center" wrapText="1"/>
    </xf>
    <xf numFmtId="49" fontId="3" fillId="0" borderId="110" xfId="1" applyNumberFormat="1" applyFont="1" applyFill="1" applyBorder="1" applyAlignment="1">
      <alignment horizontal="left" vertical="center" wrapText="1"/>
    </xf>
    <xf numFmtId="0" fontId="3" fillId="0" borderId="70" xfId="1" applyFont="1" applyBorder="1" applyAlignment="1">
      <alignment horizontal="center" vertical="center" wrapText="1"/>
    </xf>
    <xf numFmtId="0" fontId="7" fillId="2" borderId="12" xfId="0" applyFont="1" applyFill="1" applyBorder="1"/>
    <xf numFmtId="49" fontId="3" fillId="0" borderId="71" xfId="1" applyNumberFormat="1" applyFont="1" applyFill="1" applyBorder="1" applyAlignment="1">
      <alignment horizontal="left" vertical="center" wrapText="1"/>
    </xf>
    <xf numFmtId="1" fontId="3" fillId="0" borderId="71" xfId="1" applyNumberFormat="1" applyBorder="1" applyAlignment="1">
      <alignment horizontal="center" vertical="center" wrapText="1"/>
    </xf>
    <xf numFmtId="0" fontId="0" fillId="0" borderId="125" xfId="0" applyBorder="1" applyAlignment="1">
      <alignment horizontal="center"/>
    </xf>
    <xf numFmtId="0" fontId="7" fillId="3" borderId="134" xfId="1" applyFont="1" applyFill="1" applyBorder="1" applyAlignment="1">
      <alignment horizontal="center" vertical="center" wrapText="1"/>
    </xf>
    <xf numFmtId="0" fontId="7" fillId="3" borderId="74" xfId="1" applyFont="1" applyFill="1" applyBorder="1" applyAlignment="1">
      <alignment horizontal="center" vertical="center" wrapText="1"/>
    </xf>
    <xf numFmtId="0" fontId="0" fillId="0" borderId="135" xfId="0" applyBorder="1" applyAlignment="1">
      <alignment horizontal="center"/>
    </xf>
    <xf numFmtId="0" fontId="3" fillId="0" borderId="137" xfId="1" applyBorder="1" applyAlignment="1">
      <alignment horizontal="center" vertical="center" wrapText="1"/>
    </xf>
    <xf numFmtId="0" fontId="3" fillId="0" borderId="128" xfId="1" applyFont="1" applyBorder="1" applyAlignment="1">
      <alignment horizontal="center" vertical="center" wrapText="1"/>
    </xf>
    <xf numFmtId="0" fontId="7" fillId="0" borderId="135" xfId="1" applyFont="1" applyBorder="1" applyAlignment="1">
      <alignment horizontal="center" vertical="center" wrapText="1"/>
    </xf>
    <xf numFmtId="0" fontId="3" fillId="0" borderId="136" xfId="1" applyFont="1" applyFill="1" applyBorder="1" applyAlignment="1">
      <alignment horizontal="left" vertical="center" wrapText="1"/>
    </xf>
    <xf numFmtId="0" fontId="3" fillId="0" borderId="128" xfId="1" applyBorder="1" applyAlignment="1">
      <alignment horizontal="center" vertical="center" wrapText="1"/>
    </xf>
    <xf numFmtId="0" fontId="3" fillId="0" borderId="135" xfId="1" applyBorder="1" applyAlignment="1">
      <alignment horizontal="center" vertical="center" wrapText="1"/>
    </xf>
    <xf numFmtId="0" fontId="0" fillId="0" borderId="69" xfId="0" applyFont="1" applyBorder="1" applyAlignment="1">
      <alignment horizontal="center"/>
    </xf>
    <xf numFmtId="0" fontId="0" fillId="0" borderId="123" xfId="0" applyFont="1" applyBorder="1" applyAlignment="1">
      <alignment horizontal="center"/>
    </xf>
    <xf numFmtId="0" fontId="0" fillId="0" borderId="110" xfId="0" applyFont="1" applyBorder="1" applyAlignment="1">
      <alignment horizontal="center"/>
    </xf>
    <xf numFmtId="0" fontId="13" fillId="0" borderId="21" xfId="0" applyFont="1" applyBorder="1" applyAlignment="1">
      <alignment horizontal="center" vertical="center" wrapText="1"/>
    </xf>
    <xf numFmtId="0" fontId="3" fillId="0" borderId="138" xfId="1" applyBorder="1" applyAlignment="1">
      <alignment horizontal="center" vertical="center" wrapText="1"/>
    </xf>
    <xf numFmtId="0" fontId="7" fillId="0" borderId="128" xfId="1" applyFont="1" applyBorder="1" applyAlignment="1">
      <alignment horizontal="center" vertical="center" wrapText="1"/>
    </xf>
    <xf numFmtId="0" fontId="3" fillId="0" borderId="140" xfId="1" applyBorder="1" applyAlignment="1">
      <alignment horizontal="center" vertical="center" wrapText="1"/>
    </xf>
    <xf numFmtId="0" fontId="3" fillId="0" borderId="141" xfId="1" applyBorder="1" applyAlignment="1">
      <alignment horizontal="center" vertical="center" wrapText="1"/>
    </xf>
    <xf numFmtId="0" fontId="3" fillId="0" borderId="142" xfId="1" applyBorder="1" applyAlignment="1">
      <alignment horizontal="center" vertical="center" wrapText="1"/>
    </xf>
    <xf numFmtId="0" fontId="3" fillId="0" borderId="143" xfId="1" applyBorder="1" applyAlignment="1">
      <alignment horizontal="center" vertical="center" wrapText="1"/>
    </xf>
    <xf numFmtId="0" fontId="7" fillId="0" borderId="145" xfId="1" applyFont="1" applyBorder="1" applyAlignment="1">
      <alignment horizontal="left" vertical="center" wrapText="1"/>
    </xf>
    <xf numFmtId="0" fontId="7" fillId="0" borderId="39" xfId="1" applyFont="1" applyBorder="1" applyAlignment="1">
      <alignment horizontal="left" vertical="center" wrapText="1"/>
    </xf>
    <xf numFmtId="0" fontId="3" fillId="0" borderId="129" xfId="1" applyBorder="1" applyAlignment="1">
      <alignment horizontal="center" vertical="center" wrapText="1"/>
    </xf>
    <xf numFmtId="0" fontId="0" fillId="0" borderId="42" xfId="0" applyFill="1" applyBorder="1"/>
    <xf numFmtId="49" fontId="16" fillId="0" borderId="136" xfId="1" applyNumberFormat="1" applyFont="1" applyFill="1" applyBorder="1" applyAlignment="1">
      <alignment horizontal="left" vertical="center" wrapText="1"/>
    </xf>
    <xf numFmtId="0" fontId="16" fillId="0" borderId="136" xfId="1" applyFont="1" applyFill="1" applyBorder="1" applyAlignment="1">
      <alignment horizontal="left" vertical="center" wrapText="1"/>
    </xf>
    <xf numFmtId="49" fontId="16" fillId="0" borderId="147" xfId="1" applyNumberFormat="1" applyFont="1" applyFill="1" applyBorder="1" applyAlignment="1">
      <alignment horizontal="left" vertical="center" wrapText="1"/>
    </xf>
    <xf numFmtId="49" fontId="17" fillId="0" borderId="136" xfId="0" applyNumberFormat="1" applyFont="1" applyFill="1" applyBorder="1" applyAlignment="1">
      <alignment horizontal="left" vertical="center" wrapText="1"/>
    </xf>
    <xf numFmtId="0" fontId="7" fillId="0" borderId="34" xfId="1" applyFont="1" applyBorder="1" applyAlignment="1">
      <alignment horizontal="left" vertical="center" wrapText="1"/>
    </xf>
    <xf numFmtId="0" fontId="3" fillId="0" borderId="127" xfId="1" applyBorder="1" applyAlignment="1">
      <alignment horizontal="center" vertical="center" wrapText="1"/>
    </xf>
    <xf numFmtId="0" fontId="3" fillId="0" borderId="149" xfId="1" applyBorder="1" applyAlignment="1">
      <alignment horizontal="center" vertical="center" wrapText="1"/>
    </xf>
    <xf numFmtId="0" fontId="3" fillId="0" borderId="150" xfId="1" applyBorder="1" applyAlignment="1">
      <alignment horizontal="center" vertical="center" wrapText="1"/>
    </xf>
    <xf numFmtId="0" fontId="7" fillId="0" borderId="147" xfId="1" applyFont="1" applyBorder="1" applyAlignment="1">
      <alignment horizontal="center" vertical="center" wrapText="1"/>
    </xf>
    <xf numFmtId="0" fontId="7" fillId="0" borderId="61" xfId="1" applyFont="1" applyBorder="1" applyAlignment="1">
      <alignment horizontal="center" vertical="center" wrapText="1"/>
    </xf>
    <xf numFmtId="0" fontId="7" fillId="0" borderId="144" xfId="1" applyFont="1" applyBorder="1" applyAlignment="1">
      <alignment horizontal="center" vertical="center" wrapText="1"/>
    </xf>
    <xf numFmtId="0" fontId="7" fillId="0" borderId="148" xfId="1" applyFont="1" applyBorder="1" applyAlignment="1">
      <alignment horizontal="center" vertical="center" wrapText="1"/>
    </xf>
    <xf numFmtId="0" fontId="7" fillId="0" borderId="129" xfId="1" applyFont="1" applyBorder="1" applyAlignment="1">
      <alignment horizontal="center" vertical="center" wrapText="1"/>
    </xf>
    <xf numFmtId="0" fontId="7" fillId="0" borderId="127" xfId="1" applyFont="1" applyBorder="1" applyAlignment="1">
      <alignment horizontal="center" vertical="center" wrapText="1"/>
    </xf>
    <xf numFmtId="0" fontId="3" fillId="0" borderId="128" xfId="1" applyBorder="1" applyAlignment="1">
      <alignment horizontal="center"/>
    </xf>
    <xf numFmtId="0" fontId="0" fillId="0" borderId="128" xfId="0" applyBorder="1" applyAlignment="1">
      <alignment horizontal="center"/>
    </xf>
    <xf numFmtId="0" fontId="3" fillId="0" borderId="144" xfId="1" applyBorder="1" applyAlignment="1">
      <alignment horizontal="center" vertical="center" wrapText="1"/>
    </xf>
    <xf numFmtId="0" fontId="3" fillId="0" borderId="61" xfId="1" applyBorder="1" applyAlignment="1">
      <alignment horizontal="center" vertical="center" wrapText="1"/>
    </xf>
    <xf numFmtId="0" fontId="3" fillId="0" borderId="129" xfId="1" applyBorder="1" applyAlignment="1">
      <alignment horizontal="center"/>
    </xf>
    <xf numFmtId="49" fontId="3" fillId="0" borderId="147" xfId="1" applyNumberFormat="1" applyFont="1" applyFill="1" applyBorder="1" applyAlignment="1">
      <alignment horizontal="left" vertical="center" wrapText="1"/>
    </xf>
    <xf numFmtId="49" fontId="16" fillId="0" borderId="152" xfId="1" applyNumberFormat="1" applyFont="1" applyFill="1" applyBorder="1" applyAlignment="1">
      <alignment horizontal="left" vertical="center" wrapText="1"/>
    </xf>
    <xf numFmtId="49" fontId="3" fillId="0" borderId="152" xfId="1" applyNumberFormat="1" applyFont="1" applyFill="1" applyBorder="1" applyAlignment="1">
      <alignment horizontal="left" vertical="center" wrapText="1"/>
    </xf>
    <xf numFmtId="0" fontId="3" fillId="0" borderId="152" xfId="1" applyFont="1" applyFill="1" applyBorder="1" applyAlignment="1">
      <alignment horizontal="left" vertical="center" wrapText="1"/>
    </xf>
    <xf numFmtId="49" fontId="3" fillId="0" borderId="154" xfId="1" applyNumberFormat="1" applyFont="1" applyFill="1" applyBorder="1" applyAlignment="1">
      <alignment horizontal="left" vertical="center" wrapText="1"/>
    </xf>
    <xf numFmtId="0" fontId="3" fillId="0" borderId="101" xfId="1" applyBorder="1" applyAlignment="1">
      <alignment horizontal="center"/>
    </xf>
    <xf numFmtId="0" fontId="3" fillId="0" borderId="155" xfId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148" xfId="1" applyBorder="1" applyAlignment="1">
      <alignment horizontal="center" vertical="center" wrapText="1"/>
    </xf>
    <xf numFmtId="0" fontId="3" fillId="0" borderId="127" xfId="1" applyBorder="1" applyAlignment="1">
      <alignment horizontal="center"/>
    </xf>
    <xf numFmtId="0" fontId="3" fillId="0" borderId="125" xfId="1" applyBorder="1" applyAlignment="1">
      <alignment horizontal="center"/>
    </xf>
    <xf numFmtId="0" fontId="3" fillId="0" borderId="1" xfId="1" applyBorder="1" applyAlignment="1">
      <alignment horizontal="center" vertical="center" wrapText="1"/>
    </xf>
    <xf numFmtId="0" fontId="7" fillId="5" borderId="153" xfId="1" applyFont="1" applyFill="1" applyBorder="1" applyAlignment="1">
      <alignment horizontal="center" vertical="center" wrapText="1"/>
    </xf>
    <xf numFmtId="0" fontId="7" fillId="5" borderId="156" xfId="1" applyFont="1" applyFill="1" applyBorder="1" applyAlignment="1">
      <alignment horizontal="center" vertical="center" wrapText="1"/>
    </xf>
    <xf numFmtId="0" fontId="7" fillId="5" borderId="42" xfId="1" applyFont="1" applyFill="1" applyBorder="1" applyAlignment="1">
      <alignment horizontal="center" vertical="center" wrapText="1"/>
    </xf>
    <xf numFmtId="0" fontId="0" fillId="0" borderId="137" xfId="0" applyBorder="1" applyAlignment="1">
      <alignment horizontal="center"/>
    </xf>
    <xf numFmtId="0" fontId="0" fillId="0" borderId="137" xfId="0" applyFill="1" applyBorder="1" applyAlignment="1">
      <alignment horizontal="center"/>
    </xf>
    <xf numFmtId="0" fontId="18" fillId="0" borderId="137" xfId="0" applyFont="1" applyBorder="1" applyAlignment="1">
      <alignment horizontal="center"/>
    </xf>
    <xf numFmtId="0" fontId="3" fillId="0" borderId="137" xfId="1" applyBorder="1" applyAlignment="1">
      <alignment horizontal="center"/>
    </xf>
    <xf numFmtId="0" fontId="16" fillId="0" borderId="152" xfId="1" applyFont="1" applyFill="1" applyBorder="1" applyAlignment="1">
      <alignment horizontal="left" vertical="center" wrapText="1"/>
    </xf>
    <xf numFmtId="49" fontId="17" fillId="0" borderId="152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center"/>
    </xf>
    <xf numFmtId="0" fontId="18" fillId="0" borderId="144" xfId="0" applyFont="1" applyBorder="1" applyAlignment="1">
      <alignment horizontal="center"/>
    </xf>
    <xf numFmtId="0" fontId="0" fillId="0" borderId="144" xfId="0" applyBorder="1" applyAlignment="1">
      <alignment horizontal="center"/>
    </xf>
    <xf numFmtId="0" fontId="3" fillId="0" borderId="157" xfId="1" applyFont="1" applyFill="1" applyBorder="1" applyAlignment="1">
      <alignment horizontal="left" vertical="center" wrapText="1"/>
    </xf>
    <xf numFmtId="0" fontId="3" fillId="0" borderId="155" xfId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3" fillId="0" borderId="158" xfId="1" applyBorder="1" applyAlignment="1">
      <alignment horizontal="center" vertical="center" wrapText="1"/>
    </xf>
    <xf numFmtId="0" fontId="3" fillId="0" borderId="158" xfId="1" applyFont="1" applyFill="1" applyBorder="1" applyAlignment="1">
      <alignment horizontal="left" vertical="center" wrapText="1"/>
    </xf>
    <xf numFmtId="0" fontId="7" fillId="3" borderId="161" xfId="1" applyFont="1" applyFill="1" applyBorder="1" applyAlignment="1">
      <alignment horizontal="center" vertical="center" wrapText="1"/>
    </xf>
    <xf numFmtId="0" fontId="7" fillId="3" borderId="163" xfId="1" applyFont="1" applyFill="1" applyBorder="1" applyAlignment="1">
      <alignment horizontal="center" vertical="center" wrapText="1"/>
    </xf>
    <xf numFmtId="0" fontId="0" fillId="0" borderId="158" xfId="0" applyFont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3" fillId="0" borderId="164" xfId="1" applyFont="1" applyFill="1" applyBorder="1" applyAlignment="1">
      <alignment horizontal="left" vertical="center" wrapText="1"/>
    </xf>
    <xf numFmtId="0" fontId="16" fillId="0" borderId="165" xfId="1" applyFont="1" applyBorder="1"/>
    <xf numFmtId="0" fontId="16" fillId="0" borderId="166" xfId="1" applyFont="1" applyBorder="1"/>
    <xf numFmtId="0" fontId="3" fillId="0" borderId="168" xfId="1" applyBorder="1" applyAlignment="1">
      <alignment horizontal="center" vertical="center" wrapText="1"/>
    </xf>
    <xf numFmtId="0" fontId="3" fillId="0" borderId="170" xfId="1" applyBorder="1" applyAlignment="1">
      <alignment horizontal="center" vertical="center" wrapText="1"/>
    </xf>
    <xf numFmtId="49" fontId="3" fillId="0" borderId="171" xfId="1" applyNumberFormat="1" applyFont="1" applyFill="1" applyBorder="1" applyAlignment="1">
      <alignment horizontal="left" vertical="center" wrapText="1"/>
    </xf>
    <xf numFmtId="0" fontId="3" fillId="0" borderId="172" xfId="1" applyFont="1" applyFill="1" applyBorder="1" applyAlignment="1">
      <alignment horizontal="left" vertical="center" wrapText="1"/>
    </xf>
    <xf numFmtId="49" fontId="3" fillId="0" borderId="173" xfId="1" applyNumberFormat="1" applyFont="1" applyFill="1" applyBorder="1" applyAlignment="1">
      <alignment horizontal="left" vertical="center" wrapText="1"/>
    </xf>
    <xf numFmtId="0" fontId="3" fillId="0" borderId="174" xfId="1" applyBorder="1" applyAlignment="1">
      <alignment horizontal="center" vertical="center" wrapText="1"/>
    </xf>
    <xf numFmtId="0" fontId="3" fillId="0" borderId="175" xfId="1" applyBorder="1" applyAlignment="1">
      <alignment horizontal="center" vertical="center" wrapText="1"/>
    </xf>
    <xf numFmtId="0" fontId="3" fillId="0" borderId="176" xfId="1" applyBorder="1" applyAlignment="1">
      <alignment horizontal="center" vertical="center" wrapText="1"/>
    </xf>
    <xf numFmtId="0" fontId="3" fillId="0" borderId="167" xfId="1" applyBorder="1" applyAlignment="1">
      <alignment horizontal="center" vertical="center" wrapText="1"/>
    </xf>
    <xf numFmtId="0" fontId="3" fillId="0" borderId="177" xfId="1" applyBorder="1" applyAlignment="1">
      <alignment horizontal="center" vertical="center" wrapText="1"/>
    </xf>
    <xf numFmtId="0" fontId="3" fillId="0" borderId="169" xfId="1" applyBorder="1" applyAlignment="1">
      <alignment horizontal="center" vertical="center" wrapText="1"/>
    </xf>
    <xf numFmtId="0" fontId="3" fillId="0" borderId="178" xfId="1" applyBorder="1" applyAlignment="1">
      <alignment horizontal="center" vertical="center" wrapText="1"/>
    </xf>
    <xf numFmtId="0" fontId="3" fillId="0" borderId="180" xfId="1" applyBorder="1" applyAlignment="1">
      <alignment horizontal="center" vertical="center" wrapText="1"/>
    </xf>
    <xf numFmtId="0" fontId="7" fillId="0" borderId="183" xfId="1" applyFont="1" applyBorder="1" applyAlignment="1">
      <alignment horizontal="center" vertical="center" wrapText="1"/>
    </xf>
    <xf numFmtId="0" fontId="7" fillId="0" borderId="183" xfId="1" applyFont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left" vertical="center" wrapText="1"/>
    </xf>
    <xf numFmtId="0" fontId="3" fillId="0" borderId="189" xfId="1" applyBorder="1" applyAlignment="1">
      <alignment horizontal="center" vertical="center" wrapText="1"/>
    </xf>
    <xf numFmtId="0" fontId="3" fillId="0" borderId="195" xfId="1" applyBorder="1" applyAlignment="1">
      <alignment horizontal="center" vertical="center" wrapText="1"/>
    </xf>
    <xf numFmtId="0" fontId="3" fillId="0" borderId="196" xfId="1" applyBorder="1" applyAlignment="1">
      <alignment horizontal="center" vertical="center" wrapText="1"/>
    </xf>
    <xf numFmtId="0" fontId="3" fillId="0" borderId="197" xfId="1" applyBorder="1" applyAlignment="1">
      <alignment horizontal="center" vertical="center" wrapText="1"/>
    </xf>
    <xf numFmtId="49" fontId="16" fillId="0" borderId="193" xfId="1" applyNumberFormat="1" applyFont="1" applyFill="1" applyBorder="1" applyAlignment="1">
      <alignment horizontal="left" vertical="center" wrapText="1"/>
    </xf>
    <xf numFmtId="49" fontId="17" fillId="0" borderId="193" xfId="0" applyNumberFormat="1" applyFont="1" applyFill="1" applyBorder="1" applyAlignment="1">
      <alignment horizontal="left" vertical="center" wrapText="1"/>
    </xf>
    <xf numFmtId="0" fontId="16" fillId="0" borderId="193" xfId="1" applyFont="1" applyFill="1" applyBorder="1" applyAlignment="1">
      <alignment horizontal="left" vertical="center" wrapText="1"/>
    </xf>
    <xf numFmtId="0" fontId="3" fillId="0" borderId="43" xfId="1" applyFont="1" applyFill="1" applyBorder="1" applyAlignment="1">
      <alignment horizontal="left" vertical="center" wrapText="1"/>
    </xf>
    <xf numFmtId="0" fontId="3" fillId="0" borderId="199" xfId="1" applyBorder="1" applyAlignment="1">
      <alignment horizontal="center" vertical="center" wrapText="1"/>
    </xf>
    <xf numFmtId="0" fontId="3" fillId="0" borderId="200" xfId="1" applyBorder="1" applyAlignment="1">
      <alignment horizontal="center" vertical="center" wrapText="1"/>
    </xf>
    <xf numFmtId="0" fontId="3" fillId="0" borderId="201" xfId="1" applyBorder="1" applyAlignment="1">
      <alignment horizontal="center" vertical="center" wrapText="1"/>
    </xf>
    <xf numFmtId="0" fontId="7" fillId="0" borderId="153" xfId="1" applyFont="1" applyBorder="1" applyAlignment="1">
      <alignment horizontal="center" vertical="center" wrapText="1"/>
    </xf>
    <xf numFmtId="0" fontId="7" fillId="0" borderId="159" xfId="1" applyFont="1" applyBorder="1" applyAlignment="1">
      <alignment horizontal="center" vertical="center" wrapText="1"/>
    </xf>
    <xf numFmtId="0" fontId="3" fillId="0" borderId="168" xfId="1" applyFont="1" applyFill="1" applyBorder="1" applyAlignment="1">
      <alignment horizontal="left" vertical="center" wrapText="1"/>
    </xf>
    <xf numFmtId="0" fontId="3" fillId="0" borderId="202" xfId="1" applyFont="1" applyBorder="1" applyAlignment="1">
      <alignment horizontal="center" vertical="center" wrapText="1"/>
    </xf>
    <xf numFmtId="0" fontId="7" fillId="0" borderId="187" xfId="1" applyFont="1" applyBorder="1" applyAlignment="1">
      <alignment horizontal="center" vertical="center" wrapText="1"/>
    </xf>
    <xf numFmtId="0" fontId="0" fillId="0" borderId="187" xfId="0" applyBorder="1" applyAlignment="1">
      <alignment horizontal="center"/>
    </xf>
    <xf numFmtId="49" fontId="3" fillId="0" borderId="202" xfId="1" applyNumberFormat="1" applyFont="1" applyFill="1" applyBorder="1" applyAlignment="1">
      <alignment horizontal="left" vertical="center" wrapText="1"/>
    </xf>
    <xf numFmtId="0" fontId="3" fillId="0" borderId="202" xfId="1" applyBorder="1" applyAlignment="1">
      <alignment horizontal="center" vertical="center" wrapText="1"/>
    </xf>
    <xf numFmtId="1" fontId="3" fillId="0" borderId="202" xfId="1" applyNumberFormat="1" applyBorder="1" applyAlignment="1">
      <alignment horizontal="center" vertical="center" wrapText="1"/>
    </xf>
    <xf numFmtId="1" fontId="3" fillId="0" borderId="202" xfId="1" applyNumberFormat="1" applyFont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13" fillId="0" borderId="179" xfId="1" applyFont="1" applyBorder="1" applyAlignment="1">
      <alignment horizontal="center" vertical="center" wrapText="1"/>
    </xf>
    <xf numFmtId="0" fontId="13" fillId="0" borderId="179" xfId="0" applyFont="1" applyBorder="1" applyAlignment="1">
      <alignment horizontal="center" vertical="center" wrapText="1"/>
    </xf>
    <xf numFmtId="0" fontId="13" fillId="0" borderId="188" xfId="0" applyFont="1" applyBorder="1" applyAlignment="1">
      <alignment horizontal="center" vertical="center" wrapText="1"/>
    </xf>
    <xf numFmtId="0" fontId="16" fillId="0" borderId="130" xfId="1" applyFont="1" applyBorder="1"/>
    <xf numFmtId="0" fontId="16" fillId="0" borderId="188" xfId="1" applyFont="1" applyBorder="1"/>
    <xf numFmtId="0" fontId="16" fillId="0" borderId="190" xfId="1" applyFont="1" applyBorder="1"/>
    <xf numFmtId="0" fontId="16" fillId="0" borderId="60" xfId="1" applyFont="1" applyBorder="1"/>
    <xf numFmtId="0" fontId="3" fillId="0" borderId="206" xfId="1" applyBorder="1" applyAlignment="1">
      <alignment horizontal="center" vertical="center" wrapText="1"/>
    </xf>
    <xf numFmtId="0" fontId="3" fillId="0" borderId="207" xfId="1" applyBorder="1" applyAlignment="1">
      <alignment horizontal="center" vertical="center" wrapText="1"/>
    </xf>
    <xf numFmtId="0" fontId="3" fillId="0" borderId="208" xfId="1" applyBorder="1" applyAlignment="1">
      <alignment horizontal="center" vertical="center" wrapText="1"/>
    </xf>
    <xf numFmtId="0" fontId="3" fillId="0" borderId="209" xfId="1" applyFont="1" applyFill="1" applyBorder="1" applyAlignment="1">
      <alignment horizontal="left" vertical="center" wrapText="1"/>
    </xf>
    <xf numFmtId="0" fontId="0" fillId="0" borderId="210" xfId="0" applyBorder="1" applyAlignment="1">
      <alignment horizontal="center" vertical="center"/>
    </xf>
    <xf numFmtId="0" fontId="0" fillId="0" borderId="211" xfId="0" applyBorder="1" applyAlignment="1">
      <alignment horizontal="center" vertical="center"/>
    </xf>
    <xf numFmtId="0" fontId="0" fillId="0" borderId="212" xfId="0" applyBorder="1" applyAlignment="1">
      <alignment vertical="center"/>
    </xf>
    <xf numFmtId="49" fontId="3" fillId="0" borderId="164" xfId="1" applyNumberFormat="1" applyFont="1" applyFill="1" applyBorder="1" applyAlignment="1">
      <alignment horizontal="left" vertical="center" wrapText="1"/>
    </xf>
    <xf numFmtId="0" fontId="0" fillId="0" borderId="210" xfId="0" applyBorder="1" applyAlignment="1">
      <alignment horizontal="center"/>
    </xf>
    <xf numFmtId="0" fontId="0" fillId="0" borderId="211" xfId="0" applyBorder="1" applyAlignment="1">
      <alignment horizontal="center"/>
    </xf>
    <xf numFmtId="0" fontId="0" fillId="0" borderId="213" xfId="0" applyBorder="1" applyAlignment="1">
      <alignment horizontal="center"/>
    </xf>
    <xf numFmtId="0" fontId="7" fillId="0" borderId="39" xfId="1" applyFont="1" applyBorder="1" applyAlignment="1">
      <alignment horizontal="center" vertical="center" wrapText="1"/>
    </xf>
    <xf numFmtId="0" fontId="0" fillId="0" borderId="210" xfId="0" applyFill="1" applyBorder="1" applyAlignment="1">
      <alignment horizontal="center"/>
    </xf>
    <xf numFmtId="0" fontId="3" fillId="0" borderId="210" xfId="1" applyBorder="1" applyAlignment="1">
      <alignment horizontal="center" vertical="center" wrapText="1"/>
    </xf>
    <xf numFmtId="0" fontId="0" fillId="0" borderId="210" xfId="0" applyFont="1" applyBorder="1" applyAlignment="1">
      <alignment horizontal="center"/>
    </xf>
    <xf numFmtId="0" fontId="3" fillId="0" borderId="210" xfId="1" applyBorder="1" applyAlignment="1">
      <alignment horizontal="center"/>
    </xf>
    <xf numFmtId="0" fontId="0" fillId="0" borderId="42" xfId="0" applyBorder="1"/>
    <xf numFmtId="49" fontId="16" fillId="0" borderId="164" xfId="1" applyNumberFormat="1" applyFont="1" applyFill="1" applyBorder="1" applyAlignment="1">
      <alignment horizontal="left" vertical="center" wrapText="1"/>
    </xf>
    <xf numFmtId="1" fontId="3" fillId="0" borderId="110" xfId="1" applyNumberFormat="1" applyFont="1" applyBorder="1" applyAlignment="1">
      <alignment horizontal="center" vertical="center" wrapText="1"/>
    </xf>
    <xf numFmtId="0" fontId="0" fillId="0" borderId="112" xfId="0" applyFont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135" xfId="0" applyFont="1" applyBorder="1" applyAlignment="1">
      <alignment horizontal="center"/>
    </xf>
    <xf numFmtId="0" fontId="0" fillId="0" borderId="211" xfId="0" applyFont="1" applyBorder="1" applyAlignment="1">
      <alignment horizontal="center"/>
    </xf>
    <xf numFmtId="0" fontId="0" fillId="0" borderId="213" xfId="0" applyFont="1" applyBorder="1" applyAlignment="1">
      <alignment horizontal="center"/>
    </xf>
    <xf numFmtId="0" fontId="7" fillId="3" borderId="214" xfId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3" fillId="0" borderId="42" xfId="1" applyNumberFormat="1" applyFont="1" applyBorder="1" applyAlignment="1" applyProtection="1">
      <alignment horizontal="center" vertical="center" textRotation="90" wrapText="1"/>
    </xf>
    <xf numFmtId="0" fontId="12" fillId="0" borderId="42" xfId="1" applyFont="1" applyBorder="1" applyAlignment="1" applyProtection="1">
      <alignment horizontal="center" vertical="center" wrapText="1"/>
    </xf>
    <xf numFmtId="0" fontId="13" fillId="0" borderId="42" xfId="1" applyFont="1" applyBorder="1" applyAlignment="1" applyProtection="1">
      <alignment horizontal="center" vertical="center" wrapText="1"/>
    </xf>
    <xf numFmtId="0" fontId="13" fillId="0" borderId="42" xfId="0" applyFont="1" applyBorder="1" applyAlignment="1" applyProtection="1">
      <alignment horizontal="center" vertical="center" wrapText="1"/>
    </xf>
    <xf numFmtId="0" fontId="13" fillId="0" borderId="181" xfId="0" applyFont="1" applyBorder="1" applyAlignment="1" applyProtection="1">
      <alignment horizontal="center" vertical="center" wrapText="1"/>
    </xf>
    <xf numFmtId="0" fontId="13" fillId="0" borderId="188" xfId="0" applyFont="1" applyBorder="1" applyAlignment="1" applyProtection="1">
      <alignment horizontal="center" vertical="center" wrapText="1"/>
    </xf>
    <xf numFmtId="0" fontId="13" fillId="0" borderId="130" xfId="0" applyFont="1" applyBorder="1" applyAlignment="1" applyProtection="1">
      <alignment horizontal="center" vertical="center" wrapText="1"/>
    </xf>
    <xf numFmtId="0" fontId="14" fillId="0" borderId="179" xfId="1" applyFont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25" fillId="0" borderId="211" xfId="0" applyFont="1" applyBorder="1" applyAlignment="1">
      <alignment horizontal="left"/>
    </xf>
    <xf numFmtId="0" fontId="16" fillId="0" borderId="188" xfId="1" applyFont="1" applyBorder="1" applyAlignment="1" applyProtection="1">
      <alignment horizontal="center" vertical="center"/>
      <protection locked="0"/>
    </xf>
    <xf numFmtId="1" fontId="7" fillId="7" borderId="216" xfId="1" applyNumberFormat="1" applyFont="1" applyFill="1" applyBorder="1" applyAlignment="1" applyProtection="1">
      <alignment horizontal="center" vertical="center" wrapText="1"/>
    </xf>
    <xf numFmtId="1" fontId="7" fillId="7" borderId="159" xfId="1" applyNumberFormat="1" applyFont="1" applyFill="1" applyBorder="1" applyAlignment="1" applyProtection="1">
      <alignment horizontal="center" vertical="center" wrapText="1"/>
    </xf>
    <xf numFmtId="1" fontId="7" fillId="7" borderId="162" xfId="1" applyNumberFormat="1" applyFont="1" applyFill="1" applyBorder="1" applyAlignment="1" applyProtection="1">
      <alignment horizontal="center" vertical="center" wrapText="1"/>
    </xf>
    <xf numFmtId="1" fontId="7" fillId="7" borderId="130" xfId="1" applyNumberFormat="1" applyFont="1" applyFill="1" applyBorder="1" applyAlignment="1" applyProtection="1">
      <alignment horizontal="center" vertical="center" wrapText="1"/>
    </xf>
    <xf numFmtId="164" fontId="19" fillId="0" borderId="159" xfId="1" applyNumberFormat="1" applyFont="1" applyBorder="1" applyAlignment="1" applyProtection="1">
      <alignment horizontal="center" vertical="center" wrapText="1"/>
    </xf>
    <xf numFmtId="0" fontId="16" fillId="0" borderId="111" xfId="1" applyFont="1" applyBorder="1" applyAlignment="1" applyProtection="1">
      <alignment horizontal="center" vertical="center"/>
      <protection locked="0"/>
    </xf>
    <xf numFmtId="1" fontId="16" fillId="0" borderId="218" xfId="1" applyNumberFormat="1" applyFont="1" applyFill="1" applyBorder="1" applyAlignment="1" applyProtection="1">
      <alignment horizontal="center" vertical="center" wrapText="1"/>
      <protection locked="0"/>
    </xf>
    <xf numFmtId="1" fontId="16" fillId="0" borderId="211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11" xfId="1" applyNumberFormat="1" applyFont="1" applyBorder="1" applyAlignment="1" applyProtection="1">
      <alignment horizontal="center" vertical="center" wrapText="1"/>
      <protection locked="0"/>
    </xf>
    <xf numFmtId="1" fontId="3" fillId="0" borderId="217" xfId="1" applyNumberFormat="1" applyFont="1" applyBorder="1" applyAlignment="1" applyProtection="1">
      <alignment horizontal="center" vertical="center" wrapText="1"/>
      <protection locked="0"/>
    </xf>
    <xf numFmtId="1" fontId="3" fillId="0" borderId="211" xfId="1" applyNumberFormat="1" applyFont="1" applyBorder="1" applyAlignment="1" applyProtection="1">
      <alignment horizontal="center" vertical="center" wrapText="1"/>
    </xf>
    <xf numFmtId="1" fontId="7" fillId="0" borderId="54" xfId="1" applyNumberFormat="1" applyFont="1" applyBorder="1" applyAlignment="1" applyProtection="1">
      <alignment horizontal="center" vertical="center" wrapText="1"/>
      <protection locked="0"/>
    </xf>
    <xf numFmtId="0" fontId="16" fillId="0" borderId="60" xfId="1" applyFont="1" applyBorder="1" applyAlignment="1" applyProtection="1">
      <alignment horizontal="center" vertical="center"/>
      <protection locked="0"/>
    </xf>
    <xf numFmtId="1" fontId="7" fillId="0" borderId="185" xfId="1" applyNumberFormat="1" applyFont="1" applyBorder="1" applyAlignment="1" applyProtection="1">
      <alignment horizontal="center" vertical="center" wrapText="1"/>
    </xf>
    <xf numFmtId="0" fontId="0" fillId="0" borderId="179" xfId="0" applyBorder="1" applyAlignment="1" applyProtection="1">
      <alignment horizontal="center" vertical="center"/>
    </xf>
    <xf numFmtId="0" fontId="16" fillId="0" borderId="49" xfId="1" applyFont="1" applyBorder="1" applyAlignment="1" applyProtection="1">
      <alignment horizontal="left" vertical="center"/>
      <protection locked="0"/>
    </xf>
    <xf numFmtId="0" fontId="16" fillId="0" borderId="193" xfId="1" applyFont="1" applyBorder="1" applyAlignment="1" applyProtection="1">
      <alignment horizontal="left" vertical="center"/>
      <protection locked="0"/>
    </xf>
    <xf numFmtId="1" fontId="16" fillId="0" borderId="218" xfId="1" applyNumberFormat="1" applyFont="1" applyBorder="1" applyAlignment="1" applyProtection="1">
      <alignment horizontal="center" vertical="center" wrapText="1"/>
      <protection locked="0"/>
    </xf>
    <xf numFmtId="1" fontId="16" fillId="0" borderId="211" xfId="1" applyNumberFormat="1" applyFont="1" applyBorder="1" applyAlignment="1" applyProtection="1">
      <alignment horizontal="center" vertical="center" wrapText="1"/>
      <protection locked="0"/>
    </xf>
    <xf numFmtId="1" fontId="3" fillId="11" borderId="211" xfId="1" applyNumberFormat="1" applyFont="1" applyFill="1" applyBorder="1" applyAlignment="1" applyProtection="1">
      <alignment horizontal="center" vertical="center" wrapText="1"/>
      <protection locked="0"/>
    </xf>
    <xf numFmtId="1" fontId="3" fillId="11" borderId="217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50" xfId="1" applyFont="1" applyBorder="1" applyAlignment="1" applyProtection="1">
      <alignment horizontal="left" vertical="center"/>
      <protection locked="0"/>
    </xf>
    <xf numFmtId="1" fontId="7" fillId="0" borderId="211" xfId="1" applyNumberFormat="1" applyFont="1" applyBorder="1" applyAlignment="1" applyProtection="1">
      <alignment horizontal="center" vertical="center" wrapText="1"/>
      <protection locked="0"/>
    </xf>
    <xf numFmtId="1" fontId="7" fillId="7" borderId="218" xfId="1" applyNumberFormat="1" applyFont="1" applyFill="1" applyBorder="1" applyAlignment="1" applyProtection="1">
      <alignment horizontal="center" vertical="center" wrapText="1"/>
    </xf>
    <xf numFmtId="1" fontId="7" fillId="7" borderId="211" xfId="1" applyNumberFormat="1" applyFont="1" applyFill="1" applyBorder="1" applyAlignment="1" applyProtection="1">
      <alignment horizontal="center" vertical="center" wrapText="1"/>
    </xf>
    <xf numFmtId="1" fontId="7" fillId="7" borderId="144" xfId="1" applyNumberFormat="1" applyFont="1" applyFill="1" applyBorder="1" applyAlignment="1" applyProtection="1">
      <alignment horizontal="center" vertical="center" wrapText="1"/>
    </xf>
    <xf numFmtId="1" fontId="7" fillId="7" borderId="148" xfId="1" applyNumberFormat="1" applyFont="1" applyFill="1" applyBorder="1" applyAlignment="1" applyProtection="1">
      <alignment horizontal="center" vertical="center" wrapText="1"/>
    </xf>
    <xf numFmtId="0" fontId="16" fillId="0" borderId="221" xfId="1" applyFont="1" applyBorder="1" applyAlignment="1" applyProtection="1">
      <alignment horizontal="left" vertical="center"/>
      <protection locked="0"/>
    </xf>
    <xf numFmtId="1" fontId="7" fillId="11" borderId="211" xfId="1" applyNumberFormat="1" applyFont="1" applyFill="1" applyBorder="1" applyAlignment="1" applyProtection="1">
      <alignment horizontal="center" vertical="center" wrapText="1"/>
      <protection locked="0"/>
    </xf>
    <xf numFmtId="1" fontId="7" fillId="11" borderId="21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0" fontId="26" fillId="11" borderId="56" xfId="0" applyNumberFormat="1" applyFont="1" applyFill="1" applyBorder="1" applyAlignment="1" applyProtection="1">
      <alignment horizontal="center" vertical="center"/>
    </xf>
    <xf numFmtId="20" fontId="26" fillId="11" borderId="0" xfId="0" applyNumberFormat="1" applyFont="1" applyFill="1" applyBorder="1" applyAlignment="1" applyProtection="1">
      <alignment horizontal="center" vertical="center"/>
    </xf>
    <xf numFmtId="20" fontId="27" fillId="11" borderId="0" xfId="0" applyNumberFormat="1" applyFont="1" applyFill="1" applyBorder="1" applyAlignment="1" applyProtection="1">
      <alignment horizontal="center" vertical="center"/>
    </xf>
    <xf numFmtId="0" fontId="25" fillId="0" borderId="144" xfId="0" applyFont="1" applyBorder="1" applyAlignment="1">
      <alignment horizontal="left"/>
    </xf>
    <xf numFmtId="0" fontId="16" fillId="0" borderId="211" xfId="1" applyFont="1" applyBorder="1" applyAlignment="1" applyProtection="1">
      <alignment horizontal="left" vertical="center"/>
      <protection locked="0"/>
    </xf>
    <xf numFmtId="0" fontId="16" fillId="0" borderId="185" xfId="1" applyFont="1" applyBorder="1" applyAlignment="1" applyProtection="1">
      <alignment horizontal="left" vertical="center"/>
      <protection locked="0"/>
    </xf>
    <xf numFmtId="0" fontId="3" fillId="0" borderId="211" xfId="1" applyBorder="1" applyAlignment="1">
      <alignment horizontal="center" vertical="center" wrapText="1"/>
    </xf>
    <xf numFmtId="0" fontId="3" fillId="0" borderId="211" xfId="1" applyFont="1" applyFill="1" applyBorder="1" applyAlignment="1">
      <alignment horizontal="left" vertical="center" wrapText="1"/>
    </xf>
    <xf numFmtId="49" fontId="3" fillId="0" borderId="224" xfId="1" applyNumberFormat="1" applyFont="1" applyFill="1" applyBorder="1" applyAlignment="1">
      <alignment horizontal="left" vertical="center" wrapText="1"/>
    </xf>
    <xf numFmtId="49" fontId="16" fillId="0" borderId="182" xfId="1" applyNumberFormat="1" applyFont="1" applyFill="1" applyBorder="1" applyAlignment="1">
      <alignment horizontal="left" vertical="center" wrapText="1"/>
    </xf>
    <xf numFmtId="0" fontId="3" fillId="0" borderId="182" xfId="1" applyFont="1" applyFill="1" applyBorder="1" applyAlignment="1">
      <alignment horizontal="left" vertical="center" wrapText="1"/>
    </xf>
    <xf numFmtId="49" fontId="3" fillId="0" borderId="182" xfId="1" applyNumberFormat="1" applyFont="1" applyFill="1" applyBorder="1" applyAlignment="1">
      <alignment horizontal="left" vertical="center" wrapText="1"/>
    </xf>
    <xf numFmtId="1" fontId="7" fillId="0" borderId="183" xfId="1" applyNumberFormat="1" applyFont="1" applyBorder="1" applyAlignment="1">
      <alignment horizontal="center" vertical="center" wrapText="1"/>
    </xf>
    <xf numFmtId="0" fontId="3" fillId="0" borderId="144" xfId="1" applyFont="1" applyBorder="1" applyAlignment="1">
      <alignment horizontal="center" vertical="center" wrapText="1"/>
    </xf>
    <xf numFmtId="0" fontId="3" fillId="0" borderId="211" xfId="1" applyFont="1" applyBorder="1" applyAlignment="1">
      <alignment horizontal="center" vertical="center" wrapText="1"/>
    </xf>
    <xf numFmtId="0" fontId="0" fillId="0" borderId="217" xfId="0" applyFont="1" applyBorder="1" applyAlignment="1">
      <alignment horizontal="center"/>
    </xf>
    <xf numFmtId="1" fontId="7" fillId="0" borderId="190" xfId="1" applyNumberFormat="1" applyFont="1" applyBorder="1" applyAlignment="1" applyProtection="1">
      <alignment horizontal="center" vertical="center" wrapText="1"/>
    </xf>
    <xf numFmtId="0" fontId="13" fillId="0" borderId="179" xfId="1" applyFont="1" applyBorder="1" applyAlignment="1" applyProtection="1">
      <alignment horizontal="center" vertical="center" wrapText="1"/>
    </xf>
    <xf numFmtId="0" fontId="16" fillId="0" borderId="164" xfId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1" fontId="7" fillId="0" borderId="211" xfId="1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" fontId="7" fillId="0" borderId="155" xfId="1" applyNumberFormat="1" applyFont="1" applyBorder="1" applyAlignment="1" applyProtection="1">
      <alignment horizontal="center" vertical="center" wrapText="1"/>
      <protection locked="0"/>
    </xf>
    <xf numFmtId="1" fontId="7" fillId="0" borderId="125" xfId="1" applyNumberFormat="1" applyFont="1" applyBorder="1" applyAlignment="1" applyProtection="1">
      <alignment horizontal="center" vertical="center" wrapText="1"/>
    </xf>
    <xf numFmtId="1" fontId="3" fillId="0" borderId="101" xfId="1" applyNumberFormat="1" applyFont="1" applyBorder="1" applyAlignment="1" applyProtection="1">
      <alignment horizontal="center" vertical="center" wrapText="1"/>
      <protection locked="0"/>
    </xf>
    <xf numFmtId="1" fontId="7" fillId="0" borderId="225" xfId="1" applyNumberFormat="1" applyFont="1" applyBorder="1" applyAlignment="1" applyProtection="1">
      <alignment horizontal="center" vertical="center" wrapText="1"/>
    </xf>
    <xf numFmtId="0" fontId="16" fillId="0" borderId="101" xfId="1" applyFont="1" applyBorder="1" applyAlignment="1" applyProtection="1">
      <alignment horizontal="center" vertical="center"/>
      <protection locked="0"/>
    </xf>
    <xf numFmtId="1" fontId="7" fillId="7" borderId="155" xfId="1" applyNumberFormat="1" applyFont="1" applyFill="1" applyBorder="1" applyAlignment="1" applyProtection="1">
      <alignment horizontal="center" vertical="center" wrapText="1"/>
    </xf>
    <xf numFmtId="0" fontId="16" fillId="0" borderId="155" xfId="1" applyFont="1" applyBorder="1" applyAlignment="1" applyProtection="1">
      <alignment horizontal="left" vertical="center"/>
      <protection locked="0"/>
    </xf>
    <xf numFmtId="0" fontId="25" fillId="0" borderId="155" xfId="0" applyFont="1" applyBorder="1" applyAlignment="1">
      <alignment horizontal="left"/>
    </xf>
    <xf numFmtId="0" fontId="29" fillId="7" borderId="115" xfId="0" applyFont="1" applyFill="1" applyBorder="1"/>
    <xf numFmtId="0" fontId="30" fillId="7" borderId="179" xfId="0" applyFont="1" applyFill="1" applyBorder="1"/>
    <xf numFmtId="0" fontId="0" fillId="7" borderId="179" xfId="0" applyFill="1" applyBorder="1"/>
    <xf numFmtId="0" fontId="0" fillId="7" borderId="181" xfId="0" applyFill="1" applyBorder="1"/>
    <xf numFmtId="0" fontId="0" fillId="0" borderId="66" xfId="0" applyBorder="1"/>
    <xf numFmtId="0" fontId="0" fillId="0" borderId="130" xfId="0" applyBorder="1"/>
    <xf numFmtId="0" fontId="0" fillId="0" borderId="216" xfId="0" applyBorder="1"/>
    <xf numFmtId="0" fontId="0" fillId="0" borderId="159" xfId="0" applyBorder="1"/>
    <xf numFmtId="0" fontId="0" fillId="0" borderId="160" xfId="0" applyBorder="1"/>
    <xf numFmtId="0" fontId="0" fillId="0" borderId="219" xfId="0" applyBorder="1"/>
    <xf numFmtId="0" fontId="0" fillId="0" borderId="54" xfId="0" applyBorder="1"/>
    <xf numFmtId="0" fontId="0" fillId="0" borderId="218" xfId="0" applyBorder="1"/>
    <xf numFmtId="0" fontId="0" fillId="0" borderId="211" xfId="0" applyBorder="1"/>
    <xf numFmtId="0" fontId="0" fillId="0" borderId="205" xfId="0" applyBorder="1"/>
    <xf numFmtId="0" fontId="0" fillId="0" borderId="67" xfId="0" applyBorder="1"/>
    <xf numFmtId="0" fontId="0" fillId="0" borderId="190" xfId="0" applyBorder="1"/>
    <xf numFmtId="0" fontId="0" fillId="0" borderId="227" xfId="0" applyBorder="1"/>
    <xf numFmtId="0" fontId="0" fillId="0" borderId="185" xfId="0" applyBorder="1"/>
    <xf numFmtId="0" fontId="0" fillId="0" borderId="186" xfId="0" applyBorder="1"/>
    <xf numFmtId="49" fontId="3" fillId="0" borderId="228" xfId="1" applyNumberFormat="1" applyFont="1" applyFill="1" applyBorder="1" applyAlignment="1">
      <alignment horizontal="left" vertical="center" wrapText="1"/>
    </xf>
    <xf numFmtId="0" fontId="3" fillId="0" borderId="229" xfId="1" applyFont="1" applyFill="1" applyBorder="1" applyAlignment="1">
      <alignment horizontal="left" vertical="center" wrapText="1"/>
    </xf>
    <xf numFmtId="49" fontId="3" fillId="0" borderId="230" xfId="1" applyNumberFormat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3" fillId="0" borderId="182" xfId="1" applyBorder="1" applyAlignment="1">
      <alignment horizontal="center" vertical="center" wrapText="1"/>
    </xf>
    <xf numFmtId="0" fontId="3" fillId="0" borderId="183" xfId="1" applyBorder="1" applyAlignment="1">
      <alignment horizontal="center" vertical="center" wrapText="1"/>
    </xf>
    <xf numFmtId="0" fontId="3" fillId="0" borderId="184" xfId="1" applyBorder="1" applyAlignment="1">
      <alignment horizontal="center" vertical="center" wrapText="1"/>
    </xf>
    <xf numFmtId="0" fontId="3" fillId="0" borderId="185" xfId="1" applyBorder="1" applyAlignment="1">
      <alignment horizontal="center" vertical="center" wrapText="1"/>
    </xf>
    <xf numFmtId="0" fontId="3" fillId="0" borderId="186" xfId="1" applyBorder="1" applyAlignment="1">
      <alignment horizontal="center" vertical="center" wrapText="1"/>
    </xf>
    <xf numFmtId="0" fontId="3" fillId="0" borderId="40" xfId="1" applyBorder="1" applyAlignment="1">
      <alignment horizontal="center" vertical="center" wrapText="1"/>
    </xf>
    <xf numFmtId="0" fontId="0" fillId="0" borderId="218" xfId="0" applyBorder="1" applyAlignment="1">
      <alignment horizontal="center"/>
    </xf>
    <xf numFmtId="0" fontId="19" fillId="3" borderId="214" xfId="1" applyFont="1" applyFill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3" fillId="0" borderId="205" xfId="1" applyBorder="1" applyAlignment="1">
      <alignment horizontal="center" vertical="center" wrapText="1"/>
    </xf>
    <xf numFmtId="0" fontId="7" fillId="0" borderId="175" xfId="1" applyFont="1" applyBorder="1" applyAlignment="1">
      <alignment horizontal="left" vertical="center" wrapText="1"/>
    </xf>
    <xf numFmtId="0" fontId="7" fillId="0" borderId="176" xfId="1" applyFont="1" applyBorder="1" applyAlignment="1">
      <alignment horizontal="left" vertical="center" wrapText="1"/>
    </xf>
    <xf numFmtId="0" fontId="3" fillId="0" borderId="159" xfId="1" applyBorder="1" applyAlignment="1">
      <alignment horizontal="center" vertical="center" wrapText="1"/>
    </xf>
    <xf numFmtId="0" fontId="3" fillId="0" borderId="160" xfId="1" applyBorder="1" applyAlignment="1">
      <alignment horizontal="center" vertical="center" wrapText="1"/>
    </xf>
    <xf numFmtId="0" fontId="3" fillId="0" borderId="231" xfId="1" applyBorder="1" applyAlignment="1">
      <alignment horizontal="center" vertical="center" wrapText="1"/>
    </xf>
    <xf numFmtId="0" fontId="3" fillId="0" borderId="232" xfId="1" applyBorder="1" applyAlignment="1">
      <alignment horizontal="center" vertical="center" wrapText="1"/>
    </xf>
    <xf numFmtId="0" fontId="7" fillId="0" borderId="233" xfId="1" applyFont="1" applyBorder="1" applyAlignment="1">
      <alignment horizontal="left" vertical="center" wrapText="1"/>
    </xf>
    <xf numFmtId="0" fontId="3" fillId="0" borderId="216" xfId="1" applyBorder="1" applyAlignment="1">
      <alignment horizontal="center" vertical="center" wrapText="1"/>
    </xf>
    <xf numFmtId="0" fontId="3" fillId="0" borderId="227" xfId="1" applyBorder="1" applyAlignment="1">
      <alignment horizontal="center" vertical="center" wrapText="1"/>
    </xf>
    <xf numFmtId="49" fontId="3" fillId="0" borderId="49" xfId="1" applyNumberFormat="1" applyFont="1" applyFill="1" applyBorder="1" applyAlignment="1">
      <alignment horizontal="left" vertical="center" wrapText="1"/>
    </xf>
    <xf numFmtId="0" fontId="3" fillId="0" borderId="234" xfId="1" applyFont="1" applyFill="1" applyBorder="1" applyAlignment="1">
      <alignment horizontal="left" vertical="center" wrapText="1"/>
    </xf>
    <xf numFmtId="1" fontId="7" fillId="0" borderId="190" xfId="1" applyNumberFormat="1" applyFont="1" applyBorder="1" applyAlignment="1" applyProtection="1">
      <alignment horizontal="center" vertical="center" wrapText="1"/>
    </xf>
    <xf numFmtId="0" fontId="13" fillId="0" borderId="179" xfId="1" applyFont="1" applyBorder="1" applyAlignment="1" applyProtection="1">
      <alignment horizontal="center" vertical="center" wrapText="1"/>
    </xf>
    <xf numFmtId="0" fontId="16" fillId="0" borderId="152" xfId="1" applyFont="1" applyBorder="1" applyAlignment="1" applyProtection="1">
      <alignment horizontal="left" vertical="center"/>
      <protection locked="0"/>
    </xf>
    <xf numFmtId="1" fontId="16" fillId="0" borderId="137" xfId="1" applyNumberFormat="1" applyFont="1" applyFill="1" applyBorder="1" applyAlignment="1" applyProtection="1">
      <alignment horizontal="center" vertical="center" wrapText="1"/>
      <protection locked="0"/>
    </xf>
    <xf numFmtId="1" fontId="16" fillId="0" borderId="202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02" xfId="1" applyNumberFormat="1" applyFont="1" applyBorder="1" applyAlignment="1" applyProtection="1">
      <alignment horizontal="center" vertical="center" wrapText="1"/>
      <protection locked="0"/>
    </xf>
    <xf numFmtId="1" fontId="3" fillId="0" borderId="135" xfId="1" applyNumberFormat="1" applyFont="1" applyBorder="1" applyAlignment="1" applyProtection="1">
      <alignment horizontal="center" vertical="center" wrapText="1"/>
      <protection locked="0"/>
    </xf>
    <xf numFmtId="1" fontId="3" fillId="0" borderId="202" xfId="1" applyNumberFormat="1" applyFont="1" applyBorder="1" applyAlignment="1" applyProtection="1">
      <alignment horizontal="center" vertical="center" wrapText="1"/>
    </xf>
    <xf numFmtId="1" fontId="7" fillId="0" borderId="231" xfId="1" applyNumberFormat="1" applyFont="1" applyBorder="1" applyAlignment="1" applyProtection="1">
      <alignment horizontal="center" vertical="center" wrapText="1"/>
    </xf>
    <xf numFmtId="1" fontId="16" fillId="0" borderId="137" xfId="1" applyNumberFormat="1" applyFont="1" applyBorder="1" applyAlignment="1" applyProtection="1">
      <alignment horizontal="center" vertical="center" wrapText="1"/>
      <protection locked="0"/>
    </xf>
    <xf numFmtId="1" fontId="16" fillId="0" borderId="202" xfId="1" applyNumberFormat="1" applyFont="1" applyBorder="1" applyAlignment="1" applyProtection="1">
      <alignment horizontal="center" vertical="center" wrapText="1"/>
      <protection locked="0"/>
    </xf>
    <xf numFmtId="1" fontId="3" fillId="11" borderId="202" xfId="1" applyNumberFormat="1" applyFont="1" applyFill="1" applyBorder="1" applyAlignment="1" applyProtection="1">
      <alignment horizontal="center" vertical="center" wrapText="1"/>
      <protection locked="0"/>
    </xf>
    <xf numFmtId="1" fontId="3" fillId="11" borderId="1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202" xfId="1" applyNumberFormat="1" applyFont="1" applyBorder="1" applyAlignment="1" applyProtection="1">
      <alignment horizontal="center" vertical="center" wrapText="1"/>
      <protection locked="0"/>
    </xf>
    <xf numFmtId="1" fontId="7" fillId="0" borderId="202" xfId="1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6" fillId="0" borderId="234" xfId="1" applyFont="1" applyBorder="1" applyAlignment="1" applyProtection="1">
      <alignment horizontal="left" vertical="center"/>
      <protection locked="0"/>
    </xf>
    <xf numFmtId="1" fontId="7" fillId="7" borderId="137" xfId="1" applyNumberFormat="1" applyFont="1" applyFill="1" applyBorder="1" applyAlignment="1" applyProtection="1">
      <alignment horizontal="center" vertical="center" wrapText="1"/>
    </xf>
    <xf numFmtId="1" fontId="7" fillId="7" borderId="202" xfId="1" applyNumberFormat="1" applyFont="1" applyFill="1" applyBorder="1" applyAlignment="1" applyProtection="1">
      <alignment horizontal="center" vertical="center" wrapText="1"/>
    </xf>
    <xf numFmtId="0" fontId="16" fillId="0" borderId="157" xfId="1" applyFont="1" applyBorder="1" applyAlignment="1" applyProtection="1">
      <alignment horizontal="left" vertical="center"/>
      <protection locked="0"/>
    </xf>
    <xf numFmtId="1" fontId="7" fillId="11" borderId="202" xfId="1" applyNumberFormat="1" applyFont="1" applyFill="1" applyBorder="1" applyAlignment="1" applyProtection="1">
      <alignment horizontal="center" vertical="center" wrapText="1"/>
      <protection locked="0"/>
    </xf>
    <xf numFmtId="1" fontId="7" fillId="11" borderId="135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202" xfId="1" applyFont="1" applyBorder="1" applyAlignment="1" applyProtection="1">
      <alignment horizontal="left" vertical="center"/>
      <protection locked="0"/>
    </xf>
    <xf numFmtId="20" fontId="16" fillId="0" borderId="130" xfId="1" applyNumberFormat="1" applyFont="1" applyBorder="1" applyAlignment="1" applyProtection="1">
      <alignment vertical="center"/>
      <protection locked="0"/>
    </xf>
    <xf numFmtId="20" fontId="16" fillId="0" borderId="54" xfId="1" applyNumberFormat="1" applyFont="1" applyBorder="1" applyAlignment="1" applyProtection="1">
      <alignment vertical="center"/>
      <protection locked="0"/>
    </xf>
    <xf numFmtId="0" fontId="16" fillId="0" borderId="231" xfId="1" applyFont="1" applyBorder="1" applyAlignment="1" applyProtection="1">
      <alignment horizontal="left" vertical="center"/>
      <protection locked="0"/>
    </xf>
    <xf numFmtId="20" fontId="16" fillId="0" borderId="190" xfId="1" applyNumberFormat="1" applyFont="1" applyBorder="1" applyAlignment="1" applyProtection="1">
      <alignment vertical="center"/>
      <protection locked="0"/>
    </xf>
    <xf numFmtId="0" fontId="7" fillId="0" borderId="202" xfId="1" applyFont="1" applyBorder="1" applyAlignment="1">
      <alignment horizontal="center" vertical="center" wrapText="1"/>
    </xf>
    <xf numFmtId="0" fontId="3" fillId="0" borderId="218" xfId="1" applyBorder="1" applyAlignment="1">
      <alignment horizontal="center" vertical="center" wrapText="1"/>
    </xf>
    <xf numFmtId="49" fontId="16" fillId="0" borderId="221" xfId="1" applyNumberFormat="1" applyFont="1" applyFill="1" applyBorder="1" applyAlignment="1">
      <alignment horizontal="left" vertical="center" wrapText="1"/>
    </xf>
    <xf numFmtId="0" fontId="3" fillId="0" borderId="236" xfId="1" applyBorder="1" applyAlignment="1">
      <alignment horizontal="center" vertical="center" wrapText="1"/>
    </xf>
    <xf numFmtId="0" fontId="3" fillId="0" borderId="237" xfId="1" applyBorder="1" applyAlignment="1">
      <alignment horizontal="center" vertical="center" wrapText="1"/>
    </xf>
    <xf numFmtId="0" fontId="3" fillId="0" borderId="238" xfId="1" applyBorder="1" applyAlignment="1">
      <alignment horizontal="center" vertical="center" wrapText="1"/>
    </xf>
    <xf numFmtId="0" fontId="3" fillId="0" borderId="239" xfId="1" applyBorder="1" applyAlignment="1">
      <alignment horizontal="center" vertical="center" wrapText="1"/>
    </xf>
    <xf numFmtId="0" fontId="3" fillId="0" borderId="240" xfId="1" applyBorder="1" applyAlignment="1">
      <alignment horizontal="center" vertical="center" wrapText="1"/>
    </xf>
    <xf numFmtId="0" fontId="3" fillId="0" borderId="241" xfId="1" applyFont="1" applyFill="1" applyBorder="1" applyAlignment="1">
      <alignment horizontal="left" vertical="center" wrapText="1"/>
    </xf>
    <xf numFmtId="49" fontId="16" fillId="0" borderId="242" xfId="1" applyNumberFormat="1" applyFont="1" applyFill="1" applyBorder="1" applyAlignment="1">
      <alignment horizontal="left" vertical="center" wrapText="1"/>
    </xf>
    <xf numFmtId="0" fontId="3" fillId="0" borderId="243" xfId="1" applyBorder="1" applyAlignment="1">
      <alignment horizontal="center" vertical="center" wrapText="1"/>
    </xf>
    <xf numFmtId="0" fontId="3" fillId="0" borderId="244" xfId="1" applyBorder="1" applyAlignment="1">
      <alignment horizontal="center" vertical="center" wrapText="1"/>
    </xf>
    <xf numFmtId="0" fontId="3" fillId="0" borderId="245" xfId="1" applyBorder="1" applyAlignment="1">
      <alignment horizontal="center" vertical="center" wrapText="1"/>
    </xf>
    <xf numFmtId="0" fontId="3" fillId="0" borderId="246" xfId="1" applyFont="1" applyFill="1" applyBorder="1" applyAlignment="1">
      <alignment horizontal="left" vertical="center" wrapText="1"/>
    </xf>
    <xf numFmtId="0" fontId="3" fillId="0" borderId="247" xfId="1" applyBorder="1" applyAlignment="1">
      <alignment horizontal="center" vertical="center" wrapText="1"/>
    </xf>
    <xf numFmtId="49" fontId="16" fillId="0" borderId="246" xfId="1" applyNumberFormat="1" applyFont="1" applyFill="1" applyBorder="1" applyAlignment="1">
      <alignment horizontal="left" vertical="center" wrapText="1"/>
    </xf>
    <xf numFmtId="49" fontId="17" fillId="0" borderId="246" xfId="0" applyNumberFormat="1" applyFont="1" applyFill="1" applyBorder="1" applyAlignment="1">
      <alignment horizontal="left" vertical="center" wrapText="1"/>
    </xf>
    <xf numFmtId="0" fontId="3" fillId="0" borderId="248" xfId="1" applyBorder="1" applyAlignment="1">
      <alignment horizontal="center" vertical="center" wrapText="1"/>
    </xf>
    <xf numFmtId="0" fontId="16" fillId="0" borderId="246" xfId="1" applyFont="1" applyFill="1" applyBorder="1" applyAlignment="1">
      <alignment horizontal="left" vertical="center" wrapText="1"/>
    </xf>
    <xf numFmtId="0" fontId="3" fillId="0" borderId="249" xfId="1" applyBorder="1" applyAlignment="1">
      <alignment horizontal="center" vertical="center" wrapText="1"/>
    </xf>
    <xf numFmtId="0" fontId="3" fillId="0" borderId="250" xfId="1" applyBorder="1" applyAlignment="1">
      <alignment horizontal="center" vertical="center" wrapText="1"/>
    </xf>
    <xf numFmtId="0" fontId="7" fillId="0" borderId="247" xfId="1" applyFont="1" applyBorder="1" applyAlignment="1">
      <alignment horizontal="center" vertical="center" wrapText="1"/>
    </xf>
    <xf numFmtId="0" fontId="0" fillId="0" borderId="247" xfId="0" applyBorder="1" applyAlignment="1">
      <alignment horizontal="center"/>
    </xf>
    <xf numFmtId="0" fontId="18" fillId="0" borderId="247" xfId="0" applyFont="1" applyBorder="1" applyAlignment="1">
      <alignment horizontal="center"/>
    </xf>
    <xf numFmtId="0" fontId="7" fillId="0" borderId="254" xfId="1" applyFont="1" applyBorder="1" applyAlignment="1">
      <alignment horizontal="center" vertical="center" wrapText="1"/>
    </xf>
    <xf numFmtId="0" fontId="3" fillId="0" borderId="247" xfId="1" applyFont="1" applyBorder="1" applyAlignment="1">
      <alignment horizontal="center" vertical="center" wrapText="1"/>
    </xf>
    <xf numFmtId="0" fontId="0" fillId="0" borderId="235" xfId="0" applyBorder="1"/>
    <xf numFmtId="49" fontId="16" fillId="0" borderId="255" xfId="1" applyNumberFormat="1" applyFont="1" applyFill="1" applyBorder="1" applyAlignment="1">
      <alignment horizontal="left" vertical="center" wrapText="1"/>
    </xf>
    <xf numFmtId="0" fontId="0" fillId="0" borderId="110" xfId="0" applyBorder="1" applyAlignment="1">
      <alignment horizontal="center"/>
    </xf>
    <xf numFmtId="0" fontId="7" fillId="0" borderId="256" xfId="1" applyFont="1" applyBorder="1" applyAlignment="1">
      <alignment horizontal="center" vertical="center" wrapText="1"/>
    </xf>
    <xf numFmtId="0" fontId="7" fillId="0" borderId="231" xfId="1" applyFont="1" applyBorder="1" applyAlignment="1">
      <alignment horizontal="center" vertical="center" wrapText="1"/>
    </xf>
    <xf numFmtId="0" fontId="7" fillId="0" borderId="232" xfId="1" applyFont="1" applyBorder="1" applyAlignment="1">
      <alignment horizontal="left" vertical="center" wrapText="1"/>
    </xf>
    <xf numFmtId="0" fontId="3" fillId="0" borderId="135" xfId="1" applyBorder="1" applyAlignment="1">
      <alignment horizontal="center"/>
    </xf>
    <xf numFmtId="0" fontId="31" fillId="0" borderId="247" xfId="0" applyFont="1" applyBorder="1" applyAlignment="1">
      <alignment horizontal="center" vertical="center"/>
    </xf>
    <xf numFmtId="0" fontId="31" fillId="0" borderId="254" xfId="0" applyFont="1" applyBorder="1" applyAlignment="1">
      <alignment horizontal="center" vertical="center"/>
    </xf>
    <xf numFmtId="0" fontId="31" fillId="0" borderId="231" xfId="0" applyFont="1" applyBorder="1" applyAlignment="1">
      <alignment horizontal="center" vertical="center"/>
    </xf>
    <xf numFmtId="0" fontId="3" fillId="0" borderId="257" xfId="1" applyBorder="1" applyAlignment="1">
      <alignment horizontal="center" vertical="center" wrapText="1"/>
    </xf>
    <xf numFmtId="49" fontId="16" fillId="0" borderId="241" xfId="1" applyNumberFormat="1" applyFont="1" applyFill="1" applyBorder="1" applyAlignment="1">
      <alignment horizontal="left" vertical="center" wrapText="1"/>
    </xf>
    <xf numFmtId="49" fontId="17" fillId="0" borderId="241" xfId="0" applyNumberFormat="1" applyFont="1" applyFill="1" applyBorder="1" applyAlignment="1">
      <alignment horizontal="left" vertical="center" wrapText="1"/>
    </xf>
    <xf numFmtId="0" fontId="16" fillId="0" borderId="241" xfId="1" applyFont="1" applyFill="1" applyBorder="1" applyAlignment="1">
      <alignment horizontal="left" vertical="center" wrapText="1"/>
    </xf>
    <xf numFmtId="1" fontId="7" fillId="7" borderId="216" xfId="1" applyNumberFormat="1" applyFont="1" applyFill="1" applyBorder="1" applyAlignment="1">
      <alignment horizontal="center" vertical="center" wrapText="1"/>
    </xf>
    <xf numFmtId="1" fontId="7" fillId="7" borderId="159" xfId="1" applyNumberFormat="1" applyFont="1" applyFill="1" applyBorder="1" applyAlignment="1">
      <alignment horizontal="center" vertical="center" wrapText="1"/>
    </xf>
    <xf numFmtId="1" fontId="7" fillId="7" borderId="162" xfId="1" applyNumberFormat="1" applyFont="1" applyFill="1" applyBorder="1" applyAlignment="1">
      <alignment horizontal="center" vertical="center" wrapText="1"/>
    </xf>
    <xf numFmtId="1" fontId="7" fillId="7" borderId="130" xfId="1" applyNumberFormat="1" applyFont="1" applyFill="1" applyBorder="1" applyAlignment="1">
      <alignment horizontal="center" vertical="center" wrapText="1"/>
    </xf>
    <xf numFmtId="164" fontId="19" fillId="0" borderId="159" xfId="1" applyNumberFormat="1" applyFont="1" applyBorder="1" applyAlignment="1">
      <alignment horizontal="center" vertical="center" wrapText="1"/>
    </xf>
    <xf numFmtId="0" fontId="16" fillId="0" borderId="241" xfId="1" applyFont="1" applyBorder="1" applyAlignment="1" applyProtection="1">
      <alignment horizontal="left" vertical="center"/>
      <protection locked="0"/>
    </xf>
    <xf numFmtId="1" fontId="3" fillId="11" borderId="211" xfId="1" applyNumberFormat="1" applyFill="1" applyBorder="1" applyAlignment="1" applyProtection="1">
      <alignment horizontal="center" vertical="center" wrapText="1"/>
      <protection locked="0"/>
    </xf>
    <xf numFmtId="1" fontId="3" fillId="11" borderId="217" xfId="1" applyNumberFormat="1" applyFill="1" applyBorder="1" applyAlignment="1" applyProtection="1">
      <alignment horizontal="center" vertical="center" wrapText="1"/>
      <protection locked="0"/>
    </xf>
    <xf numFmtId="1" fontId="7" fillId="0" borderId="211" xfId="1" applyNumberFormat="1" applyFont="1" applyBorder="1" applyAlignment="1">
      <alignment horizontal="center" vertical="center" wrapText="1"/>
    </xf>
    <xf numFmtId="1" fontId="3" fillId="0" borderId="211" xfId="1" applyNumberFormat="1" applyBorder="1" applyAlignment="1" applyProtection="1">
      <alignment horizontal="center" vertical="center" wrapText="1"/>
      <protection locked="0"/>
    </xf>
    <xf numFmtId="1" fontId="7" fillId="0" borderId="252" xfId="1" applyNumberFormat="1" applyFont="1" applyBorder="1" applyAlignment="1">
      <alignment horizontal="center" vertical="center" wrapText="1"/>
    </xf>
    <xf numFmtId="1" fontId="7" fillId="0" borderId="190" xfId="1" applyNumberFormat="1" applyFont="1" applyBorder="1" applyAlignment="1">
      <alignment horizontal="center" vertical="center" wrapText="1"/>
    </xf>
    <xf numFmtId="0" fontId="0" fillId="0" borderId="179" xfId="0" applyBorder="1" applyAlignment="1">
      <alignment horizontal="center" vertical="center"/>
    </xf>
    <xf numFmtId="0" fontId="16" fillId="0" borderId="49" xfId="1" applyFont="1" applyBorder="1" applyAlignment="1" applyProtection="1">
      <alignment vertical="center"/>
      <protection locked="0"/>
    </xf>
    <xf numFmtId="1" fontId="3" fillId="0" borderId="217" xfId="1" applyNumberFormat="1" applyBorder="1" applyAlignment="1" applyProtection="1">
      <alignment horizontal="center" vertical="center" wrapText="1"/>
      <protection locked="0"/>
    </xf>
    <xf numFmtId="1" fontId="3" fillId="0" borderId="211" xfId="1" applyNumberFormat="1" applyBorder="1" applyAlignment="1">
      <alignment horizontal="center" vertical="center" wrapText="1"/>
    </xf>
    <xf numFmtId="1" fontId="7" fillId="0" borderId="125" xfId="1" applyNumberFormat="1" applyFont="1" applyBorder="1" applyAlignment="1">
      <alignment horizontal="center" vertical="center" wrapText="1"/>
    </xf>
    <xf numFmtId="1" fontId="3" fillId="0" borderId="101" xfId="1" applyNumberFormat="1" applyBorder="1" applyAlignment="1" applyProtection="1">
      <alignment horizontal="center" vertical="center" wrapText="1"/>
      <protection locked="0"/>
    </xf>
    <xf numFmtId="1" fontId="7" fillId="0" borderId="253" xfId="1" applyNumberFormat="1" applyFont="1" applyBorder="1" applyAlignment="1">
      <alignment horizontal="center" vertical="center" wrapText="1"/>
    </xf>
    <xf numFmtId="1" fontId="7" fillId="7" borderId="218" xfId="1" applyNumberFormat="1" applyFont="1" applyFill="1" applyBorder="1" applyAlignment="1">
      <alignment horizontal="center" vertical="center" wrapText="1"/>
    </xf>
    <xf numFmtId="1" fontId="7" fillId="7" borderId="211" xfId="1" applyNumberFormat="1" applyFont="1" applyFill="1" applyBorder="1" applyAlignment="1">
      <alignment horizontal="center" vertical="center" wrapText="1"/>
    </xf>
    <xf numFmtId="1" fontId="7" fillId="7" borderId="110" xfId="1" applyNumberFormat="1" applyFont="1" applyFill="1" applyBorder="1" applyAlignment="1">
      <alignment horizontal="center" vertical="center" wrapText="1"/>
    </xf>
    <xf numFmtId="1" fontId="7" fillId="7" borderId="112" xfId="1" applyNumberFormat="1" applyFont="1" applyFill="1" applyBorder="1" applyAlignment="1">
      <alignment horizontal="center" vertical="center" wrapText="1"/>
    </xf>
    <xf numFmtId="1" fontId="7" fillId="7" borderId="155" xfId="1" applyNumberFormat="1" applyFont="1" applyFill="1" applyBorder="1" applyAlignment="1">
      <alignment horizontal="center" vertical="center" wrapText="1"/>
    </xf>
    <xf numFmtId="0" fontId="16" fillId="12" borderId="49" xfId="1" applyFont="1" applyFill="1" applyBorder="1" applyAlignment="1" applyProtection="1">
      <alignment horizontal="left" vertical="center"/>
      <protection locked="0"/>
    </xf>
    <xf numFmtId="0" fontId="16" fillId="12" borderId="152" xfId="1" applyFont="1" applyFill="1" applyBorder="1" applyAlignment="1" applyProtection="1">
      <alignment horizontal="left" vertical="center"/>
      <protection locked="0"/>
    </xf>
    <xf numFmtId="0" fontId="16" fillId="12" borderId="50" xfId="1" applyFont="1" applyFill="1" applyBorder="1" applyAlignment="1" applyProtection="1">
      <alignment horizontal="left" vertical="center"/>
      <protection locked="0"/>
    </xf>
    <xf numFmtId="0" fontId="16" fillId="9" borderId="49" xfId="1" applyFont="1" applyFill="1" applyBorder="1" applyAlignment="1" applyProtection="1">
      <alignment horizontal="left" vertical="center"/>
      <protection locked="0"/>
    </xf>
    <xf numFmtId="0" fontId="16" fillId="9" borderId="221" xfId="1" applyFont="1" applyFill="1" applyBorder="1" applyAlignment="1" applyProtection="1">
      <alignment horizontal="left" vertical="center"/>
      <protection locked="0"/>
    </xf>
    <xf numFmtId="0" fontId="16" fillId="9" borderId="50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20" fontId="26" fillId="11" borderId="0" xfId="0" applyNumberFormat="1" applyFont="1" applyFill="1" applyAlignment="1">
      <alignment horizontal="center" vertical="center"/>
    </xf>
    <xf numFmtId="20" fontId="27" fillId="11" borderId="0" xfId="0" applyNumberFormat="1" applyFont="1" applyFill="1" applyAlignment="1">
      <alignment horizontal="center" vertical="center"/>
    </xf>
    <xf numFmtId="0" fontId="19" fillId="7" borderId="41" xfId="1" applyFont="1" applyFill="1" applyBorder="1" applyAlignment="1">
      <alignment horizontal="center" vertical="center" wrapText="1"/>
    </xf>
    <xf numFmtId="0" fontId="0" fillId="0" borderId="217" xfId="0" applyBorder="1" applyAlignment="1">
      <alignment horizontal="center"/>
    </xf>
    <xf numFmtId="0" fontId="7" fillId="3" borderId="258" xfId="1" applyFont="1" applyFill="1" applyBorder="1" applyAlignment="1">
      <alignment horizontal="center" vertical="center" wrapText="1"/>
    </xf>
    <xf numFmtId="0" fontId="7" fillId="0" borderId="45" xfId="1" applyFont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7" fillId="0" borderId="47" xfId="1" applyFont="1" applyBorder="1" applyAlignment="1">
      <alignment horizontal="center"/>
    </xf>
    <xf numFmtId="0" fontId="7" fillId="0" borderId="63" xfId="1" applyFont="1" applyFill="1" applyBorder="1" applyAlignment="1">
      <alignment horizontal="center" vertical="center" wrapText="1"/>
    </xf>
    <xf numFmtId="0" fontId="7" fillId="0" borderId="198" xfId="1" applyFont="1" applyFill="1" applyBorder="1" applyAlignment="1">
      <alignment horizontal="center" vertical="center" wrapText="1"/>
    </xf>
    <xf numFmtId="0" fontId="7" fillId="0" borderId="194" xfId="1" applyFont="1" applyBorder="1" applyAlignment="1">
      <alignment horizontal="center"/>
    </xf>
    <xf numFmtId="0" fontId="7" fillId="0" borderId="151" xfId="1" applyFont="1" applyBorder="1" applyAlignment="1">
      <alignment horizontal="center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120" xfId="1" applyFont="1" applyFill="1" applyBorder="1" applyAlignment="1">
      <alignment horizontal="center" vertical="center" wrapText="1"/>
    </xf>
    <xf numFmtId="0" fontId="7" fillId="0" borderId="139" xfId="1" applyFont="1" applyBorder="1" applyAlignment="1">
      <alignment horizontal="center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 wrapText="1"/>
    </xf>
    <xf numFmtId="0" fontId="7" fillId="0" borderId="146" xfId="1" applyFont="1" applyBorder="1" applyAlignment="1">
      <alignment horizontal="center"/>
    </xf>
    <xf numFmtId="49" fontId="8" fillId="0" borderId="56" xfId="1" applyNumberFormat="1" applyFont="1" applyFill="1" applyBorder="1" applyAlignment="1">
      <alignment horizontal="center" vertical="center" wrapText="1"/>
    </xf>
    <xf numFmtId="49" fontId="0" fillId="0" borderId="56" xfId="0" applyNumberForma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9" fontId="7" fillId="0" borderId="115" xfId="1" applyNumberFormat="1" applyFont="1" applyFill="1" applyBorder="1" applyAlignment="1">
      <alignment horizontal="center" vertical="center" wrapText="1"/>
    </xf>
    <xf numFmtId="49" fontId="0" fillId="0" borderId="118" xfId="0" applyNumberFormat="1" applyFill="1" applyBorder="1" applyAlignment="1">
      <alignment horizontal="center" vertical="center" wrapText="1"/>
    </xf>
    <xf numFmtId="49" fontId="7" fillId="0" borderId="42" xfId="1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21" fillId="0" borderId="184" xfId="0" applyFont="1" applyFill="1" applyBorder="1" applyAlignment="1">
      <alignment horizontal="center"/>
    </xf>
    <xf numFmtId="0" fontId="21" fillId="0" borderId="185" xfId="0" applyFont="1" applyFill="1" applyBorder="1" applyAlignment="1">
      <alignment horizontal="center"/>
    </xf>
    <xf numFmtId="0" fontId="21" fillId="0" borderId="186" xfId="0" applyFont="1" applyFill="1" applyBorder="1" applyAlignment="1">
      <alignment horizontal="center"/>
    </xf>
    <xf numFmtId="0" fontId="20" fillId="0" borderId="115" xfId="0" applyFont="1" applyFill="1" applyBorder="1" applyAlignment="1">
      <alignment horizontal="center"/>
    </xf>
    <xf numFmtId="0" fontId="20" fillId="0" borderId="179" xfId="0" applyFont="1" applyFill="1" applyBorder="1" applyAlignment="1">
      <alignment horizontal="center"/>
    </xf>
    <xf numFmtId="0" fontId="20" fillId="0" borderId="181" xfId="0" applyFont="1" applyFill="1" applyBorder="1" applyAlignment="1">
      <alignment horizontal="center"/>
    </xf>
    <xf numFmtId="0" fontId="21" fillId="0" borderId="53" xfId="0" applyFont="1" applyFill="1" applyBorder="1" applyAlignment="1">
      <alignment horizontal="center" wrapText="1"/>
    </xf>
    <xf numFmtId="0" fontId="21" fillId="0" borderId="159" xfId="0" applyFont="1" applyFill="1" applyBorder="1" applyAlignment="1">
      <alignment horizontal="center" wrapText="1"/>
    </xf>
    <xf numFmtId="0" fontId="21" fillId="0" borderId="160" xfId="0" applyFont="1" applyFill="1" applyBorder="1" applyAlignment="1">
      <alignment horizontal="center" wrapText="1"/>
    </xf>
    <xf numFmtId="0" fontId="21" fillId="0" borderId="182" xfId="0" applyFont="1" applyFill="1" applyBorder="1" applyAlignment="1">
      <alignment horizontal="center" wrapText="1"/>
    </xf>
    <xf numFmtId="0" fontId="21" fillId="0" borderId="180" xfId="0" applyFont="1" applyFill="1" applyBorder="1" applyAlignment="1">
      <alignment horizontal="center" wrapText="1"/>
    </xf>
    <xf numFmtId="0" fontId="21" fillId="0" borderId="183" xfId="0" applyFont="1" applyFill="1" applyBorder="1" applyAlignment="1">
      <alignment horizontal="center" wrapText="1"/>
    </xf>
    <xf numFmtId="0" fontId="8" fillId="0" borderId="57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7" fillId="0" borderId="62" xfId="1" applyFont="1" applyFill="1" applyBorder="1" applyAlignment="1">
      <alignment horizontal="center" vertical="center" wrapText="1"/>
    </xf>
    <xf numFmtId="0" fontId="7" fillId="0" borderId="133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53" xfId="1" applyFont="1" applyFill="1" applyBorder="1" applyAlignment="1">
      <alignment horizontal="center" vertical="center" wrapText="1"/>
    </xf>
    <xf numFmtId="0" fontId="7" fillId="0" borderId="235" xfId="1" applyFont="1" applyFill="1" applyBorder="1" applyAlignment="1">
      <alignment horizontal="center" vertical="center" wrapText="1"/>
    </xf>
    <xf numFmtId="0" fontId="7" fillId="0" borderId="159" xfId="1" applyFont="1" applyBorder="1" applyAlignment="1">
      <alignment horizontal="center"/>
    </xf>
    <xf numFmtId="0" fontId="7" fillId="0" borderId="160" xfId="1" applyFont="1" applyBorder="1" applyAlignment="1">
      <alignment horizontal="center"/>
    </xf>
    <xf numFmtId="49" fontId="5" fillId="0" borderId="116" xfId="1" applyNumberFormat="1" applyFont="1" applyBorder="1" applyAlignment="1">
      <alignment horizontal="center" vertical="center" wrapText="1"/>
    </xf>
    <xf numFmtId="49" fontId="4" fillId="0" borderId="118" xfId="1" applyNumberFormat="1" applyFont="1" applyBorder="1" applyAlignment="1">
      <alignment horizontal="center" vertical="center" wrapText="1"/>
    </xf>
    <xf numFmtId="49" fontId="4" fillId="0" borderId="119" xfId="1" applyNumberFormat="1" applyFont="1" applyBorder="1" applyAlignment="1">
      <alignment horizontal="center" vertical="center" wrapText="1"/>
    </xf>
    <xf numFmtId="49" fontId="4" fillId="0" borderId="10" xfId="1" applyNumberFormat="1" applyFont="1" applyBorder="1" applyAlignment="1">
      <alignment horizontal="center" vertical="center" wrapText="1"/>
    </xf>
    <xf numFmtId="0" fontId="7" fillId="0" borderId="121" xfId="1" applyFont="1" applyBorder="1" applyAlignment="1">
      <alignment horizontal="center"/>
    </xf>
    <xf numFmtId="0" fontId="7" fillId="0" borderId="73" xfId="1" applyFont="1" applyFill="1" applyBorder="1" applyAlignment="1">
      <alignment horizontal="center" vertical="center" wrapText="1"/>
    </xf>
    <xf numFmtId="0" fontId="7" fillId="0" borderId="114" xfId="1" applyFont="1" applyFill="1" applyBorder="1" applyAlignment="1">
      <alignment horizontal="center" vertical="center" wrapText="1"/>
    </xf>
    <xf numFmtId="0" fontId="16" fillId="0" borderId="53" xfId="1" applyFont="1" applyBorder="1" applyAlignment="1" applyProtection="1">
      <alignment horizontal="center" vertical="center" wrapText="1"/>
    </xf>
    <xf numFmtId="0" fontId="16" fillId="0" borderId="182" xfId="1" applyFont="1" applyBorder="1" applyAlignment="1" applyProtection="1">
      <alignment horizontal="center" vertical="center" wrapText="1"/>
    </xf>
    <xf numFmtId="0" fontId="16" fillId="0" borderId="184" xfId="1" applyFont="1" applyBorder="1" applyAlignment="1" applyProtection="1">
      <alignment horizontal="center" vertical="center" wrapText="1"/>
    </xf>
    <xf numFmtId="0" fontId="16" fillId="0" borderId="159" xfId="1" applyFont="1" applyBorder="1" applyAlignment="1" applyProtection="1">
      <alignment horizontal="center" vertical="center" wrapText="1"/>
      <protection locked="0"/>
    </xf>
    <xf numFmtId="0" fontId="16" fillId="0" borderId="211" xfId="1" applyFont="1" applyBorder="1" applyAlignment="1" applyProtection="1">
      <alignment horizontal="center" vertical="center" wrapText="1"/>
      <protection locked="0"/>
    </xf>
    <xf numFmtId="0" fontId="16" fillId="0" borderId="185" xfId="1" applyFont="1" applyBorder="1" applyAlignment="1" applyProtection="1">
      <alignment horizontal="center" vertical="center" wrapText="1"/>
      <protection locked="0"/>
    </xf>
    <xf numFmtId="49" fontId="15" fillId="6" borderId="131" xfId="0" applyNumberFormat="1" applyFont="1" applyFill="1" applyBorder="1" applyAlignment="1" applyProtection="1">
      <alignment horizontal="left" vertical="center" wrapText="1"/>
    </xf>
    <xf numFmtId="49" fontId="15" fillId="6" borderId="119" xfId="0" applyNumberFormat="1" applyFont="1" applyFill="1" applyBorder="1" applyAlignment="1" applyProtection="1">
      <alignment horizontal="left" vertical="center" wrapText="1"/>
    </xf>
    <xf numFmtId="0" fontId="16" fillId="0" borderId="162" xfId="1" applyFont="1" applyBorder="1" applyAlignment="1" applyProtection="1">
      <alignment horizontal="center" vertical="center" wrapText="1"/>
      <protection locked="0"/>
    </xf>
    <xf numFmtId="0" fontId="16" fillId="0" borderId="217" xfId="1" applyFont="1" applyBorder="1" applyAlignment="1" applyProtection="1">
      <alignment horizontal="center" vertical="center" wrapText="1"/>
      <protection locked="0"/>
    </xf>
    <xf numFmtId="0" fontId="16" fillId="0" borderId="225" xfId="1" applyFont="1" applyBorder="1" applyAlignment="1" applyProtection="1">
      <alignment horizontal="center" vertical="center" wrapText="1"/>
      <protection locked="0"/>
    </xf>
    <xf numFmtId="20" fontId="16" fillId="0" borderId="159" xfId="1" applyNumberFormat="1" applyFont="1" applyFill="1" applyBorder="1" applyAlignment="1" applyProtection="1">
      <alignment horizontal="center" vertical="center" wrapText="1"/>
      <protection locked="0"/>
    </xf>
    <xf numFmtId="20" fontId="16" fillId="0" borderId="211" xfId="1" applyNumberFormat="1" applyFont="1" applyFill="1" applyBorder="1" applyAlignment="1" applyProtection="1">
      <alignment horizontal="center" vertical="center" wrapText="1"/>
      <protection locked="0"/>
    </xf>
    <xf numFmtId="20" fontId="16" fillId="0" borderId="185" xfId="1" applyNumberFormat="1" applyFont="1" applyFill="1" applyBorder="1" applyAlignment="1" applyProtection="1">
      <alignment horizontal="center" vertical="center" wrapText="1"/>
      <protection locked="0"/>
    </xf>
    <xf numFmtId="20" fontId="16" fillId="0" borderId="159" xfId="1" applyNumberFormat="1" applyFont="1" applyFill="1" applyBorder="1" applyAlignment="1" applyProtection="1">
      <alignment horizontal="center" vertical="center" wrapText="1"/>
    </xf>
    <xf numFmtId="20" fontId="16" fillId="0" borderId="211" xfId="1" applyNumberFormat="1" applyFont="1" applyFill="1" applyBorder="1" applyAlignment="1" applyProtection="1">
      <alignment horizontal="center" vertical="center" wrapText="1"/>
    </xf>
    <xf numFmtId="20" fontId="16" fillId="0" borderId="185" xfId="1" applyNumberFormat="1" applyFont="1" applyFill="1" applyBorder="1" applyAlignment="1" applyProtection="1">
      <alignment horizontal="center" vertical="center" wrapText="1"/>
    </xf>
    <xf numFmtId="20" fontId="16" fillId="0" borderId="159" xfId="1" applyNumberFormat="1" applyFont="1" applyBorder="1" applyAlignment="1" applyProtection="1">
      <alignment horizontal="center" vertical="center" wrapText="1"/>
      <protection locked="0"/>
    </xf>
    <xf numFmtId="20" fontId="16" fillId="0" borderId="211" xfId="1" applyNumberFormat="1" applyFont="1" applyBorder="1" applyAlignment="1" applyProtection="1">
      <alignment horizontal="center" vertical="center" wrapText="1"/>
      <protection locked="0"/>
    </xf>
    <xf numFmtId="20" fontId="16" fillId="0" borderId="185" xfId="1" applyNumberFormat="1" applyFont="1" applyBorder="1" applyAlignment="1" applyProtection="1">
      <alignment horizontal="center" vertical="center" wrapText="1"/>
      <protection locked="0"/>
    </xf>
    <xf numFmtId="1" fontId="12" fillId="0" borderId="130" xfId="1" applyNumberFormat="1" applyFont="1" applyBorder="1" applyAlignment="1" applyProtection="1">
      <alignment horizontal="center" vertical="center" wrapText="1"/>
      <protection locked="0"/>
    </xf>
    <xf numFmtId="1" fontId="12" fillId="0" borderId="54" xfId="1" applyNumberFormat="1" applyFont="1" applyBorder="1" applyAlignment="1" applyProtection="1">
      <alignment horizontal="center" vertical="center" wrapText="1"/>
      <protection locked="0"/>
    </xf>
    <xf numFmtId="1" fontId="12" fillId="0" borderId="190" xfId="1" applyNumberFormat="1" applyFont="1" applyBorder="1" applyAlignment="1" applyProtection="1">
      <alignment horizontal="center" vertical="center" wrapText="1"/>
      <protection locked="0"/>
    </xf>
    <xf numFmtId="1" fontId="7" fillId="0" borderId="160" xfId="1" applyNumberFormat="1" applyFont="1" applyBorder="1" applyAlignment="1" applyProtection="1">
      <alignment horizontal="center" vertical="center" wrapText="1"/>
    </xf>
    <xf numFmtId="0" fontId="7" fillId="0" borderId="205" xfId="1" applyFont="1" applyBorder="1" applyAlignment="1" applyProtection="1">
      <alignment horizontal="center" vertical="center" wrapText="1"/>
    </xf>
    <xf numFmtId="0" fontId="7" fillId="0" borderId="186" xfId="1" applyFont="1" applyBorder="1" applyAlignment="1" applyProtection="1">
      <alignment horizontal="center" vertical="center" wrapText="1"/>
    </xf>
    <xf numFmtId="20" fontId="26" fillId="9" borderId="115" xfId="0" applyNumberFormat="1" applyFont="1" applyFill="1" applyBorder="1" applyAlignment="1" applyProtection="1">
      <alignment horizontal="center" vertical="center"/>
      <protection locked="0"/>
    </xf>
    <xf numFmtId="20" fontId="26" fillId="9" borderId="181" xfId="0" applyNumberFormat="1" applyFont="1" applyFill="1" applyBorder="1" applyAlignment="1" applyProtection="1">
      <alignment horizontal="center" vertical="center"/>
      <protection locked="0"/>
    </xf>
    <xf numFmtId="20" fontId="26" fillId="9" borderId="118" xfId="0" applyNumberFormat="1" applyFont="1" applyFill="1" applyBorder="1" applyAlignment="1" applyProtection="1">
      <alignment horizontal="center" vertical="center"/>
      <protection locked="0"/>
    </xf>
    <xf numFmtId="20" fontId="26" fillId="9" borderId="10" xfId="0" applyNumberFormat="1" applyFont="1" applyFill="1" applyBorder="1" applyAlignment="1" applyProtection="1">
      <alignment horizontal="center" vertical="center"/>
      <protection locked="0"/>
    </xf>
    <xf numFmtId="20" fontId="27" fillId="10" borderId="42" xfId="0" applyNumberFormat="1" applyFont="1" applyFill="1" applyBorder="1" applyAlignment="1" applyProtection="1">
      <alignment horizontal="center" vertical="center"/>
      <protection locked="0"/>
    </xf>
    <xf numFmtId="20" fontId="27" fillId="10" borderId="9" xfId="0" applyNumberFormat="1" applyFont="1" applyFill="1" applyBorder="1" applyAlignment="1" applyProtection="1">
      <alignment horizontal="center" vertical="center"/>
      <protection locked="0"/>
    </xf>
    <xf numFmtId="1" fontId="7" fillId="0" borderId="155" xfId="1" applyNumberFormat="1" applyFont="1" applyBorder="1" applyAlignment="1" applyProtection="1">
      <alignment horizontal="center" vertical="center" wrapText="1"/>
    </xf>
    <xf numFmtId="1" fontId="7" fillId="0" borderId="190" xfId="1" applyNumberFormat="1" applyFont="1" applyBorder="1" applyAlignment="1" applyProtection="1">
      <alignment horizontal="center" vertical="center" wrapText="1"/>
    </xf>
    <xf numFmtId="1" fontId="7" fillId="0" borderId="226" xfId="1" applyNumberFormat="1" applyFont="1" applyFill="1" applyBorder="1" applyAlignment="1" applyProtection="1">
      <alignment horizontal="center" vertical="center" wrapText="1"/>
    </xf>
    <xf numFmtId="1" fontId="7" fillId="0" borderId="227" xfId="1" applyNumberFormat="1" applyFont="1" applyFill="1" applyBorder="1" applyAlignment="1" applyProtection="1">
      <alignment horizontal="center" vertical="center" wrapText="1"/>
    </xf>
    <xf numFmtId="1" fontId="7" fillId="0" borderId="225" xfId="1" applyNumberFormat="1" applyFont="1" applyFill="1" applyBorder="1" applyAlignment="1" applyProtection="1">
      <alignment horizontal="center" vertical="center" wrapText="1"/>
    </xf>
    <xf numFmtId="20" fontId="16" fillId="0" borderId="217" xfId="1" applyNumberFormat="1" applyFont="1" applyBorder="1" applyAlignment="1" applyProtection="1">
      <alignment horizontal="center" vertical="center" wrapText="1"/>
      <protection locked="0"/>
    </xf>
    <xf numFmtId="20" fontId="16" fillId="0" borderId="225" xfId="1" applyNumberFormat="1" applyFont="1" applyBorder="1" applyAlignment="1" applyProtection="1">
      <alignment horizontal="center" vertical="center" wrapText="1"/>
      <protection locked="0"/>
    </xf>
    <xf numFmtId="0" fontId="24" fillId="0" borderId="0" xfId="2" applyFont="1" applyAlignment="1">
      <alignment horizontal="center" vertical="center"/>
    </xf>
    <xf numFmtId="49" fontId="16" fillId="0" borderId="211" xfId="1" applyNumberFormat="1" applyFont="1" applyBorder="1" applyAlignment="1" applyProtection="1">
      <alignment horizontal="center" vertical="center" wrapText="1"/>
      <protection locked="0"/>
    </xf>
    <xf numFmtId="49" fontId="16" fillId="0" borderId="185" xfId="1" applyNumberFormat="1" applyFont="1" applyBorder="1" applyAlignment="1" applyProtection="1">
      <alignment horizontal="center" vertical="center" wrapText="1"/>
      <protection locked="0"/>
    </xf>
    <xf numFmtId="20" fontId="16" fillId="0" borderId="162" xfId="1" applyNumberFormat="1" applyFont="1" applyBorder="1" applyAlignment="1" applyProtection="1">
      <alignment horizontal="center" vertical="center" wrapText="1"/>
      <protection locked="0"/>
    </xf>
    <xf numFmtId="49" fontId="16" fillId="0" borderId="159" xfId="1" applyNumberFormat="1" applyFont="1" applyBorder="1" applyAlignment="1" applyProtection="1">
      <alignment horizontal="center" vertical="center" wrapText="1"/>
      <protection locked="0"/>
    </xf>
    <xf numFmtId="49" fontId="11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6" borderId="2" xfId="1" applyNumberFormat="1" applyFont="1" applyFill="1" applyBorder="1" applyAlignment="1" applyProtection="1">
      <alignment horizontal="center" vertical="center" wrapText="1"/>
      <protection locked="0"/>
    </xf>
    <xf numFmtId="49" fontId="11" fillId="6" borderId="3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1" applyNumberFormat="1" applyFont="1" applyBorder="1" applyAlignment="1" applyProtection="1">
      <alignment horizontal="center" vertical="center" wrapText="1"/>
      <protection locked="0"/>
    </xf>
    <xf numFmtId="49" fontId="16" fillId="0" borderId="3" xfId="1" applyNumberFormat="1" applyFont="1" applyBorder="1" applyAlignment="1" applyProtection="1">
      <alignment horizontal="center" vertical="center" wrapText="1"/>
      <protection locked="0"/>
    </xf>
    <xf numFmtId="0" fontId="13" fillId="0" borderId="115" xfId="1" applyFont="1" applyBorder="1" applyAlignment="1" applyProtection="1">
      <alignment horizontal="center" vertical="center" wrapText="1"/>
    </xf>
    <xf numFmtId="0" fontId="13" fillId="0" borderId="179" xfId="1" applyFont="1" applyBorder="1" applyAlignment="1" applyProtection="1">
      <alignment horizontal="center" vertical="center" wrapText="1"/>
    </xf>
    <xf numFmtId="0" fontId="13" fillId="0" borderId="155" xfId="1" applyFont="1" applyBorder="1" applyAlignment="1" applyProtection="1">
      <alignment horizontal="center" vertical="center" wrapText="1"/>
    </xf>
    <xf numFmtId="0" fontId="23" fillId="0" borderId="192" xfId="0" applyFont="1" applyBorder="1" applyAlignment="1" applyProtection="1">
      <alignment horizontal="center" vertical="center"/>
    </xf>
    <xf numFmtId="0" fontId="23" fillId="0" borderId="181" xfId="0" applyFont="1" applyBorder="1" applyAlignment="1" applyProtection="1">
      <alignment horizontal="center" vertical="center"/>
    </xf>
    <xf numFmtId="49" fontId="15" fillId="6" borderId="215" xfId="0" applyNumberFormat="1" applyFont="1" applyFill="1" applyBorder="1" applyAlignment="1" applyProtection="1">
      <alignment horizontal="left" vertical="center" wrapText="1"/>
    </xf>
    <xf numFmtId="49" fontId="15" fillId="6" borderId="0" xfId="0" applyNumberFormat="1" applyFont="1" applyFill="1" applyBorder="1" applyAlignment="1" applyProtection="1">
      <alignment horizontal="left" vertical="center" wrapText="1"/>
    </xf>
    <xf numFmtId="0" fontId="7" fillId="0" borderId="155" xfId="1" applyNumberFormat="1" applyFont="1" applyBorder="1" applyAlignment="1" applyProtection="1">
      <alignment horizontal="center" vertical="center" wrapText="1"/>
    </xf>
    <xf numFmtId="1" fontId="7" fillId="0" borderId="131" xfId="1" applyNumberFormat="1" applyFont="1" applyBorder="1" applyAlignment="1" applyProtection="1">
      <alignment horizontal="center" vertical="center" wrapText="1"/>
    </xf>
    <xf numFmtId="0" fontId="7" fillId="0" borderId="225" xfId="1" applyFont="1" applyBorder="1" applyAlignment="1" applyProtection="1">
      <alignment horizontal="center" vertical="center" wrapText="1"/>
    </xf>
    <xf numFmtId="1" fontId="7" fillId="0" borderId="162" xfId="1" applyNumberFormat="1" applyFont="1" applyBorder="1" applyAlignment="1" applyProtection="1">
      <alignment horizontal="center" vertical="center" wrapText="1"/>
    </xf>
    <xf numFmtId="0" fontId="7" fillId="0" borderId="217" xfId="1" applyFont="1" applyBorder="1" applyAlignment="1" applyProtection="1">
      <alignment horizontal="center" vertical="center" wrapText="1"/>
    </xf>
    <xf numFmtId="1" fontId="12" fillId="0" borderId="159" xfId="1" applyNumberFormat="1" applyFont="1" applyBorder="1" applyAlignment="1" applyProtection="1">
      <alignment horizontal="center" vertical="center" wrapText="1"/>
      <protection locked="0"/>
    </xf>
    <xf numFmtId="1" fontId="12" fillId="0" borderId="211" xfId="1" applyNumberFormat="1" applyFont="1" applyBorder="1" applyAlignment="1" applyProtection="1">
      <alignment horizontal="center" vertical="center" wrapText="1"/>
      <protection locked="0"/>
    </xf>
    <xf numFmtId="1" fontId="12" fillId="0" borderId="185" xfId="1" applyNumberFormat="1" applyFont="1" applyBorder="1" applyAlignment="1" applyProtection="1">
      <alignment horizontal="center" vertical="center" wrapText="1"/>
      <protection locked="0"/>
    </xf>
    <xf numFmtId="1" fontId="7" fillId="0" borderId="222" xfId="1" applyNumberFormat="1" applyFont="1" applyBorder="1" applyAlignment="1" applyProtection="1">
      <alignment horizontal="center" vertical="center" wrapText="1"/>
    </xf>
    <xf numFmtId="0" fontId="7" fillId="0" borderId="223" xfId="1" applyFont="1" applyBorder="1" applyAlignment="1" applyProtection="1">
      <alignment horizontal="center" vertical="center" wrapText="1"/>
    </xf>
    <xf numFmtId="0" fontId="7" fillId="0" borderId="226" xfId="1" applyFont="1" applyBorder="1" applyAlignment="1" applyProtection="1">
      <alignment horizontal="center" vertical="center" wrapText="1"/>
    </xf>
    <xf numFmtId="0" fontId="16" fillId="0" borderId="66" xfId="1" applyFont="1" applyBorder="1" applyAlignment="1" applyProtection="1">
      <alignment horizontal="center" vertical="center" wrapText="1"/>
    </xf>
    <xf numFmtId="0" fontId="16" fillId="0" borderId="219" xfId="1" applyFont="1" applyBorder="1" applyAlignment="1" applyProtection="1">
      <alignment horizontal="center" vertical="center" wrapText="1"/>
    </xf>
    <xf numFmtId="0" fontId="16" fillId="0" borderId="67" xfId="1" applyFont="1" applyBorder="1" applyAlignment="1" applyProtection="1">
      <alignment horizontal="center" vertical="center" wrapText="1"/>
    </xf>
    <xf numFmtId="0" fontId="16" fillId="0" borderId="130" xfId="1" applyFont="1" applyBorder="1" applyAlignment="1" applyProtection="1">
      <alignment horizontal="center" vertical="center" wrapText="1"/>
      <protection locked="0"/>
    </xf>
    <xf numFmtId="0" fontId="16" fillId="0" borderId="54" xfId="1" applyFont="1" applyBorder="1" applyAlignment="1" applyProtection="1">
      <alignment horizontal="center" vertical="center" wrapText="1"/>
      <protection locked="0"/>
    </xf>
    <xf numFmtId="0" fontId="16" fillId="0" borderId="190" xfId="1" applyFont="1" applyBorder="1" applyAlignment="1" applyProtection="1">
      <alignment horizontal="center" vertical="center" wrapText="1"/>
      <protection locked="0"/>
    </xf>
    <xf numFmtId="0" fontId="16" fillId="0" borderId="191" xfId="1" applyFont="1" applyBorder="1" applyAlignment="1" applyProtection="1">
      <alignment horizontal="center" vertical="center" wrapText="1"/>
      <protection locked="0"/>
    </xf>
    <xf numFmtId="0" fontId="16" fillId="0" borderId="220" xfId="1" applyFont="1" applyBorder="1" applyAlignment="1" applyProtection="1">
      <alignment horizontal="center" vertical="center" wrapText="1"/>
      <protection locked="0"/>
    </xf>
    <xf numFmtId="0" fontId="16" fillId="0" borderId="68" xfId="1" applyFont="1" applyBorder="1" applyAlignment="1" applyProtection="1">
      <alignment horizontal="center" vertical="center" wrapText="1"/>
      <protection locked="0"/>
    </xf>
    <xf numFmtId="20" fontId="16" fillId="0" borderId="130" xfId="1" applyNumberFormat="1" applyFont="1" applyBorder="1" applyAlignment="1" applyProtection="1">
      <alignment horizontal="center" vertical="center" wrapText="1"/>
      <protection locked="0"/>
    </xf>
    <xf numFmtId="20" fontId="16" fillId="0" borderId="54" xfId="1" applyNumberFormat="1" applyFont="1" applyBorder="1" applyAlignment="1" applyProtection="1">
      <alignment horizontal="center" vertical="center" wrapText="1"/>
      <protection locked="0"/>
    </xf>
    <xf numFmtId="20" fontId="16" fillId="0" borderId="190" xfId="1" applyNumberFormat="1" applyFont="1" applyBorder="1" applyAlignment="1" applyProtection="1">
      <alignment horizontal="center" vertical="center" wrapText="1"/>
      <protection locked="0"/>
    </xf>
    <xf numFmtId="20" fontId="16" fillId="0" borderId="130" xfId="1" applyNumberFormat="1" applyFont="1" applyFill="1" applyBorder="1" applyAlignment="1" applyProtection="1">
      <alignment horizontal="center" vertical="center" wrapText="1"/>
    </xf>
    <xf numFmtId="20" fontId="16" fillId="0" borderId="54" xfId="1" applyNumberFormat="1" applyFont="1" applyFill="1" applyBorder="1" applyAlignment="1" applyProtection="1">
      <alignment horizontal="center" vertical="center" wrapText="1"/>
    </xf>
    <xf numFmtId="20" fontId="16" fillId="0" borderId="190" xfId="1" applyNumberFormat="1" applyFont="1" applyFill="1" applyBorder="1" applyAlignment="1" applyProtection="1">
      <alignment horizontal="center" vertical="center" wrapText="1"/>
    </xf>
    <xf numFmtId="1" fontId="7" fillId="0" borderId="191" xfId="1" applyNumberFormat="1" applyFont="1" applyBorder="1" applyAlignment="1" applyProtection="1">
      <alignment horizontal="center" vertical="center" wrapText="1"/>
    </xf>
    <xf numFmtId="1" fontId="7" fillId="0" borderId="220" xfId="1" applyNumberFormat="1" applyFont="1" applyBorder="1" applyAlignment="1" applyProtection="1">
      <alignment horizontal="center" vertical="center" wrapText="1"/>
    </xf>
    <xf numFmtId="1" fontId="7" fillId="0" borderId="68" xfId="1" applyNumberFormat="1" applyFont="1" applyBorder="1" applyAlignment="1" applyProtection="1">
      <alignment horizontal="center" vertical="center" wrapText="1"/>
    </xf>
    <xf numFmtId="0" fontId="16" fillId="0" borderId="204" xfId="1" applyFont="1" applyBorder="1" applyAlignment="1" applyProtection="1">
      <alignment horizontal="center" vertical="center" wrapText="1"/>
    </xf>
    <xf numFmtId="0" fontId="16" fillId="0" borderId="235" xfId="1" applyFont="1" applyBorder="1" applyAlignment="1" applyProtection="1">
      <alignment horizontal="center" vertical="center" wrapText="1"/>
    </xf>
    <xf numFmtId="0" fontId="16" fillId="0" borderId="202" xfId="1" applyFont="1" applyBorder="1" applyAlignment="1" applyProtection="1">
      <alignment horizontal="center" vertical="center" wrapText="1"/>
      <protection locked="0"/>
    </xf>
    <xf numFmtId="0" fontId="16" fillId="0" borderId="231" xfId="1" applyFont="1" applyBorder="1" applyAlignment="1" applyProtection="1">
      <alignment horizontal="center" vertical="center" wrapText="1"/>
      <protection locked="0"/>
    </xf>
    <xf numFmtId="0" fontId="16" fillId="0" borderId="135" xfId="1" applyFont="1" applyBorder="1" applyAlignment="1" applyProtection="1">
      <alignment horizontal="center" vertical="center" wrapText="1"/>
      <protection locked="0"/>
    </xf>
    <xf numFmtId="20" fontId="16" fillId="0" borderId="202" xfId="1" applyNumberFormat="1" applyFont="1" applyBorder="1" applyAlignment="1" applyProtection="1">
      <alignment horizontal="center" vertical="center" wrapText="1"/>
      <protection locked="0"/>
    </xf>
    <xf numFmtId="20" fontId="16" fillId="0" borderId="231" xfId="1" applyNumberFormat="1" applyFont="1" applyBorder="1" applyAlignment="1" applyProtection="1">
      <alignment horizontal="center" vertical="center" wrapText="1"/>
      <protection locked="0"/>
    </xf>
    <xf numFmtId="20" fontId="16" fillId="0" borderId="135" xfId="1" applyNumberFormat="1" applyFont="1" applyBorder="1" applyAlignment="1" applyProtection="1">
      <alignment horizontal="center" vertical="center" wrapText="1"/>
      <protection locked="0"/>
    </xf>
    <xf numFmtId="20" fontId="16" fillId="0" borderId="202" xfId="1" applyNumberFormat="1" applyFont="1" applyFill="1" applyBorder="1" applyAlignment="1" applyProtection="1">
      <alignment horizontal="center" vertical="center" wrapText="1"/>
    </xf>
    <xf numFmtId="20" fontId="16" fillId="0" borderId="231" xfId="1" applyNumberFormat="1" applyFont="1" applyFill="1" applyBorder="1" applyAlignment="1" applyProtection="1">
      <alignment horizontal="center" vertical="center" wrapText="1"/>
    </xf>
    <xf numFmtId="0" fontId="7" fillId="0" borderId="232" xfId="1" applyFont="1" applyBorder="1" applyAlignment="1" applyProtection="1">
      <alignment horizontal="center" vertical="center" wrapText="1"/>
    </xf>
    <xf numFmtId="20" fontId="16" fillId="0" borderId="202" xfId="1" applyNumberFormat="1" applyFont="1" applyFill="1" applyBorder="1" applyAlignment="1" applyProtection="1">
      <alignment horizontal="center" vertical="center" wrapText="1"/>
      <protection locked="0"/>
    </xf>
    <xf numFmtId="20" fontId="16" fillId="0" borderId="23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90" xfId="1" applyNumberFormat="1" applyFont="1" applyBorder="1" applyAlignment="1" applyProtection="1">
      <alignment horizontal="center" vertical="center" wrapText="1"/>
    </xf>
    <xf numFmtId="49" fontId="16" fillId="0" borderId="202" xfId="1" applyNumberFormat="1" applyFont="1" applyBorder="1" applyAlignment="1" applyProtection="1">
      <alignment horizontal="center" vertical="center" wrapText="1"/>
      <protection locked="0"/>
    </xf>
    <xf numFmtId="49" fontId="16" fillId="0" borderId="231" xfId="1" applyNumberFormat="1" applyFont="1" applyBorder="1" applyAlignment="1" applyProtection="1">
      <alignment horizontal="center" vertical="center" wrapText="1"/>
      <protection locked="0"/>
    </xf>
    <xf numFmtId="1" fontId="12" fillId="0" borderId="252" xfId="1" applyNumberFormat="1" applyFont="1" applyBorder="1" applyAlignment="1" applyProtection="1">
      <alignment horizontal="center" vertical="center" wrapText="1"/>
      <protection locked="0"/>
    </xf>
    <xf numFmtId="1" fontId="7" fillId="0" borderId="160" xfId="1" applyNumberFormat="1" applyFont="1" applyBorder="1" applyAlignment="1">
      <alignment horizontal="center" vertical="center" wrapText="1"/>
    </xf>
    <xf numFmtId="0" fontId="7" fillId="0" borderId="205" xfId="1" applyFont="1" applyBorder="1" applyAlignment="1">
      <alignment horizontal="center" vertical="center" wrapText="1"/>
    </xf>
    <xf numFmtId="0" fontId="7" fillId="0" borderId="232" xfId="1" applyFont="1" applyBorder="1" applyAlignment="1">
      <alignment horizontal="center" vertical="center" wrapText="1"/>
    </xf>
    <xf numFmtId="1" fontId="7" fillId="0" borderId="155" xfId="1" applyNumberFormat="1" applyFont="1" applyBorder="1" applyAlignment="1">
      <alignment horizontal="center" vertical="center" wrapText="1"/>
    </xf>
    <xf numFmtId="1" fontId="7" fillId="0" borderId="190" xfId="1" applyNumberFormat="1" applyFont="1" applyBorder="1" applyAlignment="1">
      <alignment horizontal="center" vertical="center" wrapText="1"/>
    </xf>
    <xf numFmtId="1" fontId="7" fillId="0" borderId="226" xfId="1" applyNumberFormat="1" applyFont="1" applyBorder="1" applyAlignment="1">
      <alignment horizontal="center" vertical="center" wrapText="1"/>
    </xf>
    <xf numFmtId="1" fontId="7" fillId="0" borderId="251" xfId="1" applyNumberFormat="1" applyFont="1" applyBorder="1" applyAlignment="1">
      <alignment horizontal="center" vertical="center" wrapText="1"/>
    </xf>
    <xf numFmtId="1" fontId="7" fillId="0" borderId="253" xfId="1" applyNumberFormat="1" applyFont="1" applyBorder="1" applyAlignment="1">
      <alignment horizontal="center" vertical="center" wrapText="1"/>
    </xf>
    <xf numFmtId="0" fontId="7" fillId="0" borderId="155" xfId="1" applyFont="1" applyBorder="1" applyAlignment="1">
      <alignment horizontal="center" vertical="center" wrapText="1"/>
    </xf>
    <xf numFmtId="1" fontId="7" fillId="0" borderId="131" xfId="1" applyNumberFormat="1" applyFont="1" applyBorder="1" applyAlignment="1">
      <alignment horizontal="center" vertical="center" wrapText="1"/>
    </xf>
    <xf numFmtId="0" fontId="16" fillId="0" borderId="53" xfId="1" applyFont="1" applyBorder="1" applyAlignment="1">
      <alignment horizontal="center" vertical="center" wrapText="1"/>
    </xf>
    <xf numFmtId="0" fontId="16" fillId="0" borderId="204" xfId="1" applyFont="1" applyBorder="1" applyAlignment="1">
      <alignment horizontal="center" vertical="center" wrapText="1"/>
    </xf>
    <xf numFmtId="0" fontId="16" fillId="0" borderId="235" xfId="1" applyFont="1" applyBorder="1" applyAlignment="1">
      <alignment horizontal="center" vertical="center" wrapText="1"/>
    </xf>
    <xf numFmtId="0" fontId="16" fillId="0" borderId="252" xfId="1" applyFont="1" applyBorder="1" applyAlignment="1" applyProtection="1">
      <alignment horizontal="center" vertical="center" wrapText="1"/>
      <protection locked="0"/>
    </xf>
    <xf numFmtId="0" fontId="16" fillId="0" borderId="253" xfId="1" applyFont="1" applyBorder="1" applyAlignment="1" applyProtection="1">
      <alignment horizontal="center" vertical="center" wrapText="1"/>
      <protection locked="0"/>
    </xf>
    <xf numFmtId="20" fontId="16" fillId="0" borderId="252" xfId="1" applyNumberFormat="1" applyFont="1" applyBorder="1" applyAlignment="1" applyProtection="1">
      <alignment horizontal="center" vertical="center" wrapText="1"/>
      <protection locked="0"/>
    </xf>
    <xf numFmtId="20" fontId="16" fillId="0" borderId="159" xfId="1" applyNumberFormat="1" applyFont="1" applyBorder="1" applyAlignment="1">
      <alignment horizontal="center" vertical="center" wrapText="1"/>
    </xf>
    <xf numFmtId="20" fontId="16" fillId="0" borderId="211" xfId="1" applyNumberFormat="1" applyFont="1" applyBorder="1" applyAlignment="1">
      <alignment horizontal="center" vertical="center" wrapText="1"/>
    </xf>
    <xf numFmtId="20" fontId="16" fillId="0" borderId="252" xfId="1" applyNumberFormat="1" applyFont="1" applyBorder="1" applyAlignment="1">
      <alignment horizontal="center" vertical="center" wrapText="1"/>
    </xf>
    <xf numFmtId="20" fontId="16" fillId="0" borderId="253" xfId="1" applyNumberFormat="1" applyFont="1" applyBorder="1" applyAlignment="1" applyProtection="1">
      <alignment horizontal="center" vertical="center" wrapText="1"/>
      <protection locked="0"/>
    </xf>
    <xf numFmtId="49" fontId="15" fillId="6" borderId="131" xfId="0" applyNumberFormat="1" applyFont="1" applyFill="1" applyBorder="1" applyAlignment="1">
      <alignment horizontal="left" vertical="center" wrapText="1"/>
    </xf>
    <xf numFmtId="49" fontId="15" fillId="6" borderId="119" xfId="0" applyNumberFormat="1" applyFont="1" applyFill="1" applyBorder="1" applyAlignment="1">
      <alignment horizontal="left" vertical="center" wrapText="1"/>
    </xf>
    <xf numFmtId="0" fontId="7" fillId="0" borderId="253" xfId="1" applyFont="1" applyBorder="1" applyAlignment="1">
      <alignment horizontal="center" vertical="center" wrapText="1"/>
    </xf>
    <xf numFmtId="1" fontId="7" fillId="0" borderId="191" xfId="1" applyNumberFormat="1" applyFont="1" applyBorder="1" applyAlignment="1">
      <alignment horizontal="center" vertical="center" wrapText="1"/>
    </xf>
    <xf numFmtId="1" fontId="7" fillId="0" borderId="220" xfId="1" applyNumberFormat="1" applyFont="1" applyBorder="1" applyAlignment="1">
      <alignment horizontal="center" vertical="center" wrapText="1"/>
    </xf>
    <xf numFmtId="1" fontId="7" fillId="0" borderId="68" xfId="1" applyNumberFormat="1" applyFont="1" applyBorder="1" applyAlignment="1">
      <alignment horizontal="center" vertical="center" wrapText="1"/>
    </xf>
    <xf numFmtId="0" fontId="16" fillId="10" borderId="211" xfId="1" applyFont="1" applyFill="1" applyBorder="1" applyAlignment="1" applyProtection="1">
      <alignment horizontal="center" vertical="center" wrapText="1"/>
      <protection locked="0"/>
    </xf>
    <xf numFmtId="0" fontId="16" fillId="10" borderId="252" xfId="1" applyFont="1" applyFill="1" applyBorder="1" applyAlignment="1" applyProtection="1">
      <alignment horizontal="center" vertical="center" wrapText="1"/>
      <protection locked="0"/>
    </xf>
    <xf numFmtId="0" fontId="16" fillId="10" borderId="162" xfId="1" applyFont="1" applyFill="1" applyBorder="1" applyAlignment="1" applyProtection="1">
      <alignment horizontal="center" vertical="center" wrapText="1"/>
      <protection locked="0"/>
    </xf>
    <xf numFmtId="0" fontId="16" fillId="10" borderId="217" xfId="1" applyFont="1" applyFill="1" applyBorder="1" applyAlignment="1" applyProtection="1">
      <alignment horizontal="center" vertical="center" wrapText="1"/>
      <protection locked="0"/>
    </xf>
    <xf numFmtId="0" fontId="16" fillId="10" borderId="253" xfId="1" applyFont="1" applyFill="1" applyBorder="1" applyAlignment="1" applyProtection="1">
      <alignment horizontal="center" vertical="center" wrapText="1"/>
      <protection locked="0"/>
    </xf>
    <xf numFmtId="0" fontId="16" fillId="9" borderId="211" xfId="1" applyFont="1" applyFill="1" applyBorder="1" applyAlignment="1" applyProtection="1">
      <alignment horizontal="center" vertical="center" wrapText="1"/>
      <protection locked="0"/>
    </xf>
    <xf numFmtId="0" fontId="16" fillId="9" borderId="252" xfId="1" applyFont="1" applyFill="1" applyBorder="1" applyAlignment="1" applyProtection="1">
      <alignment horizontal="center" vertical="center" wrapText="1"/>
      <protection locked="0"/>
    </xf>
    <xf numFmtId="0" fontId="16" fillId="9" borderId="217" xfId="1" applyFont="1" applyFill="1" applyBorder="1" applyAlignment="1" applyProtection="1">
      <alignment horizontal="center" vertical="center" wrapText="1"/>
      <protection locked="0"/>
    </xf>
    <xf numFmtId="0" fontId="16" fillId="9" borderId="253" xfId="1" applyFont="1" applyFill="1" applyBorder="1" applyAlignment="1" applyProtection="1">
      <alignment horizontal="center" vertical="center" wrapText="1"/>
      <protection locked="0"/>
    </xf>
    <xf numFmtId="0" fontId="16" fillId="12" borderId="159" xfId="1" applyFont="1" applyFill="1" applyBorder="1" applyAlignment="1" applyProtection="1">
      <alignment horizontal="center" vertical="center" wrapText="1"/>
      <protection locked="0"/>
    </xf>
    <xf numFmtId="0" fontId="16" fillId="12" borderId="211" xfId="1" applyFont="1" applyFill="1" applyBorder="1" applyAlignment="1" applyProtection="1">
      <alignment horizontal="center" vertical="center" wrapText="1"/>
      <protection locked="0"/>
    </xf>
    <xf numFmtId="0" fontId="16" fillId="12" borderId="252" xfId="1" applyFont="1" applyFill="1" applyBorder="1" applyAlignment="1" applyProtection="1">
      <alignment horizontal="center" vertical="center" wrapText="1"/>
      <protection locked="0"/>
    </xf>
    <xf numFmtId="0" fontId="16" fillId="12" borderId="162" xfId="1" applyFont="1" applyFill="1" applyBorder="1" applyAlignment="1" applyProtection="1">
      <alignment horizontal="center" vertical="center" wrapText="1"/>
      <protection locked="0"/>
    </xf>
    <xf numFmtId="0" fontId="16" fillId="12" borderId="217" xfId="1" applyFont="1" applyFill="1" applyBorder="1" applyAlignment="1" applyProtection="1">
      <alignment horizontal="center" vertical="center" wrapText="1"/>
      <protection locked="0"/>
    </xf>
    <xf numFmtId="0" fontId="16" fillId="12" borderId="253" xfId="1" applyFont="1" applyFill="1" applyBorder="1" applyAlignment="1" applyProtection="1">
      <alignment horizontal="center" vertical="center" wrapText="1"/>
      <protection locked="0"/>
    </xf>
    <xf numFmtId="20" fontId="16" fillId="0" borderId="130" xfId="1" applyNumberFormat="1" applyFont="1" applyBorder="1" applyAlignment="1">
      <alignment horizontal="center" vertical="center" wrapText="1"/>
    </xf>
    <xf numFmtId="20" fontId="16" fillId="0" borderId="54" xfId="1" applyNumberFormat="1" applyFont="1" applyBorder="1" applyAlignment="1">
      <alignment horizontal="center" vertical="center" wrapText="1"/>
    </xf>
    <xf numFmtId="20" fontId="16" fillId="0" borderId="190" xfId="1" applyNumberFormat="1" applyFont="1" applyBorder="1" applyAlignment="1">
      <alignment horizontal="center" vertical="center" wrapText="1"/>
    </xf>
    <xf numFmtId="49" fontId="16" fillId="0" borderId="252" xfId="1" applyNumberFormat="1" applyFont="1" applyBorder="1" applyAlignment="1" applyProtection="1">
      <alignment horizontal="center" vertical="center" wrapText="1"/>
      <protection locked="0"/>
    </xf>
    <xf numFmtId="49" fontId="15" fillId="6" borderId="215" xfId="0" applyNumberFormat="1" applyFont="1" applyFill="1" applyBorder="1" applyAlignment="1">
      <alignment horizontal="left" vertical="center" wrapText="1"/>
    </xf>
    <xf numFmtId="49" fontId="15" fillId="6" borderId="0" xfId="0" applyNumberFormat="1" applyFont="1" applyFill="1" applyAlignment="1">
      <alignment horizontal="left" vertical="center" wrapText="1"/>
    </xf>
    <xf numFmtId="1" fontId="7" fillId="0" borderId="202" xfId="1" applyNumberFormat="1" applyFont="1" applyBorder="1" applyAlignment="1">
      <alignment horizontal="center" vertical="center" wrapText="1"/>
    </xf>
    <xf numFmtId="0" fontId="7" fillId="0" borderId="202" xfId="1" applyFont="1" applyBorder="1" applyAlignment="1">
      <alignment horizontal="center" vertical="center" wrapText="1"/>
    </xf>
    <xf numFmtId="0" fontId="7" fillId="0" borderId="185" xfId="1" applyFont="1" applyBorder="1" applyAlignment="1">
      <alignment horizontal="center" vertical="center" wrapText="1"/>
    </xf>
    <xf numFmtId="1" fontId="7" fillId="0" borderId="205" xfId="1" applyNumberFormat="1" applyFont="1" applyBorder="1" applyAlignment="1">
      <alignment horizontal="center" vertical="center" wrapText="1"/>
    </xf>
    <xf numFmtId="0" fontId="7" fillId="0" borderId="186" xfId="1" applyFont="1" applyBorder="1" applyAlignment="1">
      <alignment horizontal="center" vertical="center" wrapText="1"/>
    </xf>
    <xf numFmtId="0" fontId="16" fillId="0" borderId="184" xfId="1" applyFont="1" applyBorder="1" applyAlignment="1">
      <alignment horizontal="center" vertical="center" wrapText="1"/>
    </xf>
    <xf numFmtId="0" fontId="16" fillId="0" borderId="202" xfId="1" applyFont="1" applyBorder="1" applyAlignment="1">
      <alignment horizontal="center" vertical="center" wrapText="1"/>
    </xf>
    <xf numFmtId="0" fontId="16" fillId="0" borderId="185" xfId="1" applyFont="1" applyBorder="1" applyAlignment="1">
      <alignment horizontal="center" vertical="center" wrapText="1"/>
    </xf>
    <xf numFmtId="0" fontId="16" fillId="0" borderId="187" xfId="1" applyFont="1" applyBorder="1" applyAlignment="1">
      <alignment horizontal="center" vertical="center" wrapText="1"/>
    </xf>
    <xf numFmtId="0" fontId="16" fillId="0" borderId="203" xfId="1" applyFont="1" applyBorder="1" applyAlignment="1">
      <alignment horizontal="center" vertical="center" wrapText="1"/>
    </xf>
    <xf numFmtId="164" fontId="16" fillId="0" borderId="202" xfId="1" applyNumberFormat="1" applyFont="1" applyBorder="1" applyAlignment="1">
      <alignment horizontal="center" vertical="center" wrapText="1"/>
    </xf>
    <xf numFmtId="164" fontId="16" fillId="0" borderId="185" xfId="1" applyNumberFormat="1" applyFont="1" applyBorder="1" applyAlignment="1">
      <alignment horizontal="center" vertical="center" wrapText="1"/>
    </xf>
    <xf numFmtId="0" fontId="16" fillId="0" borderId="202" xfId="1" applyFont="1" applyFill="1" applyBorder="1" applyAlignment="1">
      <alignment horizontal="center" vertical="center" wrapText="1"/>
    </xf>
    <xf numFmtId="0" fontId="16" fillId="0" borderId="185" xfId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left" vertical="center" wrapText="1"/>
    </xf>
    <xf numFmtId="49" fontId="15" fillId="6" borderId="2" xfId="0" applyNumberFormat="1" applyFont="1" applyFill="1" applyBorder="1" applyAlignment="1">
      <alignment horizontal="left" vertical="center" wrapText="1"/>
    </xf>
    <xf numFmtId="49" fontId="15" fillId="6" borderId="3" xfId="0" applyNumberFormat="1" applyFont="1" applyFill="1" applyBorder="1" applyAlignment="1">
      <alignment horizontal="left" vertical="center" wrapText="1"/>
    </xf>
    <xf numFmtId="0" fontId="16" fillId="0" borderId="159" xfId="1" applyFont="1" applyBorder="1" applyAlignment="1">
      <alignment horizontal="center" vertical="center" wrapText="1"/>
    </xf>
    <xf numFmtId="0" fontId="16" fillId="0" borderId="162" xfId="1" applyFont="1" applyBorder="1" applyAlignment="1">
      <alignment horizontal="center" vertical="center" wrapText="1"/>
    </xf>
    <xf numFmtId="164" fontId="16" fillId="0" borderId="159" xfId="1" applyNumberFormat="1" applyFont="1" applyFill="1" applyBorder="1" applyAlignment="1">
      <alignment horizontal="center" vertical="center" wrapText="1"/>
    </xf>
    <xf numFmtId="164" fontId="16" fillId="0" borderId="202" xfId="1" applyNumberFormat="1" applyFont="1" applyFill="1" applyBorder="1" applyAlignment="1">
      <alignment horizontal="center" vertical="center" wrapText="1"/>
    </xf>
    <xf numFmtId="0" fontId="16" fillId="0" borderId="159" xfId="1" applyFont="1" applyFill="1" applyBorder="1" applyAlignment="1">
      <alignment horizontal="center" vertical="center" wrapText="1"/>
    </xf>
    <xf numFmtId="1" fontId="7" fillId="0" borderId="159" xfId="1" applyNumberFormat="1" applyFont="1" applyBorder="1" applyAlignment="1">
      <alignment horizontal="center" vertical="center" wrapText="1"/>
    </xf>
    <xf numFmtId="49" fontId="15" fillId="6" borderId="51" xfId="0" applyNumberFormat="1" applyFont="1" applyFill="1" applyBorder="1" applyAlignment="1">
      <alignment horizontal="left" vertical="center" wrapText="1"/>
    </xf>
    <xf numFmtId="49" fontId="15" fillId="6" borderId="23" xfId="0" applyNumberFormat="1" applyFont="1" applyFill="1" applyBorder="1" applyAlignment="1">
      <alignment horizontal="left" vertical="center" wrapText="1"/>
    </xf>
    <xf numFmtId="49" fontId="15" fillId="6" borderId="72" xfId="0" applyNumberFormat="1" applyFont="1" applyFill="1" applyBorder="1" applyAlignment="1">
      <alignment horizontal="left" vertical="center" wrapText="1"/>
    </xf>
    <xf numFmtId="49" fontId="15" fillId="6" borderId="52" xfId="0" applyNumberFormat="1" applyFont="1" applyFill="1" applyBorder="1" applyAlignment="1">
      <alignment horizontal="left" vertical="center" wrapText="1"/>
    </xf>
    <xf numFmtId="49" fontId="0" fillId="0" borderId="23" xfId="0" applyNumberFormat="1" applyBorder="1" applyAlignment="1">
      <alignment horizontal="left" vertical="center" wrapText="1"/>
    </xf>
    <xf numFmtId="49" fontId="0" fillId="0" borderId="72" xfId="0" applyNumberFormat="1" applyBorder="1" applyAlignment="1">
      <alignment horizontal="left" vertical="center" wrapText="1"/>
    </xf>
    <xf numFmtId="49" fontId="0" fillId="0" borderId="52" xfId="0" applyNumberFormat="1" applyBorder="1" applyAlignment="1">
      <alignment horizontal="left" vertical="center" wrapText="1"/>
    </xf>
    <xf numFmtId="49" fontId="11" fillId="6" borderId="1" xfId="1" applyNumberFormat="1" applyFont="1" applyFill="1" applyBorder="1" applyAlignment="1">
      <alignment horizontal="center" vertical="center" wrapText="1"/>
    </xf>
    <xf numFmtId="49" fontId="11" fillId="6" borderId="2" xfId="1" applyNumberFormat="1" applyFont="1" applyFill="1" applyBorder="1" applyAlignment="1">
      <alignment horizontal="center" vertical="center" wrapText="1"/>
    </xf>
    <xf numFmtId="49" fontId="11" fillId="6" borderId="3" xfId="1" applyNumberFormat="1" applyFont="1" applyFill="1" applyBorder="1" applyAlignment="1">
      <alignment horizontal="center" vertical="center" wrapText="1"/>
    </xf>
    <xf numFmtId="49" fontId="16" fillId="0" borderId="2" xfId="1" applyNumberFormat="1" applyFont="1" applyBorder="1" applyAlignment="1">
      <alignment horizontal="center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49" fontId="15" fillId="6" borderId="66" xfId="0" applyNumberFormat="1" applyFont="1" applyFill="1" applyBorder="1" applyAlignment="1">
      <alignment horizontal="left" vertical="center" wrapText="1"/>
    </xf>
    <xf numFmtId="49" fontId="0" fillId="0" borderId="130" xfId="0" applyNumberFormat="1" applyBorder="1" applyAlignment="1">
      <alignment horizontal="left" vertical="center" wrapText="1"/>
    </xf>
    <xf numFmtId="49" fontId="0" fillId="0" borderId="192" xfId="0" applyNumberFormat="1" applyBorder="1" applyAlignment="1">
      <alignment horizontal="left" vertical="center" wrapText="1"/>
    </xf>
    <xf numFmtId="49" fontId="0" fillId="0" borderId="191" xfId="0" applyNumberFormat="1" applyBorder="1" applyAlignment="1">
      <alignment horizontal="left" vertical="center" wrapText="1"/>
    </xf>
    <xf numFmtId="49" fontId="15" fillId="6" borderId="67" xfId="0" applyNumberFormat="1" applyFont="1" applyFill="1" applyBorder="1" applyAlignment="1">
      <alignment horizontal="left" vertical="center" wrapText="1"/>
    </xf>
    <xf numFmtId="49" fontId="0" fillId="0" borderId="190" xfId="0" applyNumberFormat="1" applyBorder="1" applyAlignment="1">
      <alignment horizontal="left" vertical="center" wrapText="1"/>
    </xf>
    <xf numFmtId="49" fontId="0" fillId="0" borderId="131" xfId="0" applyNumberFormat="1" applyBorder="1" applyAlignment="1">
      <alignment horizontal="left" vertical="center" wrapText="1"/>
    </xf>
    <xf numFmtId="49" fontId="0" fillId="0" borderId="68" xfId="0" applyNumberFormat="1" applyBorder="1" applyAlignment="1">
      <alignment horizontal="left" vertical="center" wrapText="1"/>
    </xf>
  </cellXfs>
  <cellStyles count="4">
    <cellStyle name="Excel Built-in Normal" xfId="2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2012/Downloads/200314%20&#1055;&#1088;&#1074;&#1086;%20&#1082;&#1086;&#1083;&#1086;%20&#1055;&#1054;&#1058;%20&#1057;&#1090;&#1088;&#1072;&#1078;&#1080;&#1083;&#1086;&#1074;&#1086;/Rezultati%20Lige%20Srbije%202020%20-STRA&#381;ILO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2012/Downloads/200830%20&#1058;&#1088;&#1077;&#1115;&#1077;%20&#1082;&#1086;&#1083;&#1086;%20&#1063;&#1086;&#1088;&#1090;&#1072;&#1085;&#1086;&#1074;&#1094;&#1080;/Rezultati%20Lige%20Srbije%202020%203.kolo%20doteran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0912%20&#1061;&#1072;&#1112;&#1076;&#1091;&#1082;&#1086;&#1074;&#1072;&#1095;&#1082;&#1072;%20&#1096;&#1091;&#1084;&#1072;%20&#1057;&#1091;&#1073;&#1086;&#1090;&#1080;&#1094;&#1072;/Rezultati%20Lige%20Srbije%202020%204%20kolo%20%20&#1050;&#1086;&#1085;&#1072;&#1095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OVNOST"/>
      <sheetName val="USPEŠNOST"/>
      <sheetName val="MEDALJE"/>
      <sheetName val="1 Stražilovo"/>
      <sheetName val="2 Stol"/>
      <sheetName val="4 Avala"/>
      <sheetName val="5 Zlatiborr"/>
      <sheetName val="6 Čortanovcii"/>
      <sheetName val="7 Subotica"/>
      <sheetName val="3 Мосор"/>
      <sheetName val="8 Rajacc"/>
      <sheetName val="9 Avala noćno"/>
      <sheetName val="10 Пасјача"/>
      <sheetName val="Prvenstvo Srbij"/>
      <sheetName val="Бодовање по времену долас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место</v>
          </cell>
          <cell r="B1" t="str">
            <v>Бодовање по времену</v>
          </cell>
        </row>
        <row r="2">
          <cell r="A2">
            <v>1</v>
          </cell>
          <cell r="B2">
            <v>100</v>
          </cell>
        </row>
        <row r="3">
          <cell r="A3">
            <v>2</v>
          </cell>
          <cell r="B3">
            <v>80</v>
          </cell>
        </row>
        <row r="4">
          <cell r="A4">
            <v>3</v>
          </cell>
          <cell r="B4">
            <v>60</v>
          </cell>
        </row>
        <row r="5">
          <cell r="A5">
            <v>4</v>
          </cell>
          <cell r="B5">
            <v>40</v>
          </cell>
        </row>
        <row r="6">
          <cell r="A6">
            <v>5</v>
          </cell>
          <cell r="B6">
            <v>20</v>
          </cell>
        </row>
        <row r="7">
          <cell r="A7">
            <v>6</v>
          </cell>
          <cell r="B7">
            <v>10</v>
          </cell>
        </row>
        <row r="8">
          <cell r="A8">
            <v>7</v>
          </cell>
          <cell r="B8">
            <v>10</v>
          </cell>
        </row>
        <row r="9">
          <cell r="A9">
            <v>8</v>
          </cell>
          <cell r="B9">
            <v>10</v>
          </cell>
        </row>
        <row r="10">
          <cell r="A10">
            <v>9</v>
          </cell>
          <cell r="B10">
            <v>10</v>
          </cell>
        </row>
        <row r="11">
          <cell r="A11">
            <v>10</v>
          </cell>
          <cell r="B11">
            <v>10</v>
          </cell>
        </row>
        <row r="12">
          <cell r="A12">
            <v>11</v>
          </cell>
          <cell r="B12">
            <v>10</v>
          </cell>
        </row>
        <row r="13">
          <cell r="A13">
            <v>12</v>
          </cell>
          <cell r="B13">
            <v>10</v>
          </cell>
        </row>
        <row r="14">
          <cell r="A14">
            <v>13</v>
          </cell>
          <cell r="B14">
            <v>10</v>
          </cell>
        </row>
        <row r="15">
          <cell r="A15">
            <v>14</v>
          </cell>
          <cell r="B15">
            <v>10</v>
          </cell>
        </row>
        <row r="16">
          <cell r="A16">
            <v>15</v>
          </cell>
          <cell r="B16">
            <v>10</v>
          </cell>
        </row>
        <row r="17">
          <cell r="A17">
            <v>16</v>
          </cell>
          <cell r="B17">
            <v>10</v>
          </cell>
        </row>
        <row r="18">
          <cell r="A18">
            <v>17</v>
          </cell>
          <cell r="B18">
            <v>10</v>
          </cell>
        </row>
        <row r="19">
          <cell r="A19">
            <v>18</v>
          </cell>
          <cell r="B19">
            <v>10</v>
          </cell>
        </row>
        <row r="20">
          <cell r="A20">
            <v>19</v>
          </cell>
          <cell r="B20">
            <v>10</v>
          </cell>
        </row>
        <row r="21">
          <cell r="A21">
            <v>20</v>
          </cell>
          <cell r="B2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 Чортановци"/>
      <sheetName val="Бодовање по времену доласка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партак"/>
      <sheetName val="Бодовање по времену доласка"/>
    </sheetNames>
    <sheetDataSet>
      <sheetData sheetId="0"/>
      <sheetData sheetId="1">
        <row r="1">
          <cell r="A1" t="str">
            <v>место</v>
          </cell>
          <cell r="B1" t="str">
            <v>Бодовање по времену</v>
          </cell>
        </row>
        <row r="2">
          <cell r="A2">
            <v>1</v>
          </cell>
          <cell r="B2">
            <v>100</v>
          </cell>
        </row>
        <row r="3">
          <cell r="A3">
            <v>2</v>
          </cell>
          <cell r="B3">
            <v>80</v>
          </cell>
        </row>
        <row r="4">
          <cell r="A4">
            <v>3</v>
          </cell>
          <cell r="B4">
            <v>60</v>
          </cell>
        </row>
        <row r="5">
          <cell r="A5">
            <v>4</v>
          </cell>
          <cell r="B5">
            <v>40</v>
          </cell>
        </row>
        <row r="6">
          <cell r="A6">
            <v>5</v>
          </cell>
          <cell r="B6">
            <v>20</v>
          </cell>
        </row>
        <row r="7">
          <cell r="A7">
            <v>6</v>
          </cell>
          <cell r="B7">
            <v>10</v>
          </cell>
        </row>
        <row r="8">
          <cell r="A8">
            <v>7</v>
          </cell>
          <cell r="B8">
            <v>10</v>
          </cell>
        </row>
        <row r="9">
          <cell r="A9">
            <v>8</v>
          </cell>
          <cell r="B9">
            <v>10</v>
          </cell>
        </row>
        <row r="10">
          <cell r="A10">
            <v>9</v>
          </cell>
          <cell r="B10">
            <v>10</v>
          </cell>
        </row>
        <row r="11">
          <cell r="A11">
            <v>10</v>
          </cell>
          <cell r="B11">
            <v>10</v>
          </cell>
        </row>
        <row r="12">
          <cell r="A12">
            <v>11</v>
          </cell>
          <cell r="B12">
            <v>10</v>
          </cell>
        </row>
        <row r="13">
          <cell r="A13">
            <v>12</v>
          </cell>
          <cell r="B13">
            <v>10</v>
          </cell>
        </row>
        <row r="14">
          <cell r="A14">
            <v>13</v>
          </cell>
          <cell r="B14">
            <v>10</v>
          </cell>
        </row>
        <row r="15">
          <cell r="A15">
            <v>14</v>
          </cell>
          <cell r="B15">
            <v>10</v>
          </cell>
        </row>
        <row r="16">
          <cell r="A16">
            <v>15</v>
          </cell>
          <cell r="B16">
            <v>10</v>
          </cell>
        </row>
        <row r="17">
          <cell r="A17">
            <v>16</v>
          </cell>
          <cell r="B17">
            <v>10</v>
          </cell>
        </row>
        <row r="18">
          <cell r="A18">
            <v>17</v>
          </cell>
          <cell r="B18">
            <v>10</v>
          </cell>
        </row>
        <row r="19">
          <cell r="A19">
            <v>18</v>
          </cell>
          <cell r="B19">
            <v>10</v>
          </cell>
        </row>
        <row r="20">
          <cell r="A20">
            <v>19</v>
          </cell>
          <cell r="B20">
            <v>10</v>
          </cell>
        </row>
        <row r="21">
          <cell r="A21">
            <v>20</v>
          </cell>
          <cell r="B2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56"/>
  <sheetViews>
    <sheetView workbookViewId="0">
      <selection activeCell="H108" sqref="H108"/>
    </sheetView>
  </sheetViews>
  <sheetFormatPr defaultRowHeight="15"/>
  <cols>
    <col min="2" max="2" width="11.85546875" style="47" customWidth="1"/>
    <col min="3" max="3" width="24.28515625" style="47" customWidth="1"/>
  </cols>
  <sheetData>
    <row r="1" spans="2:13" ht="18.75" customHeight="1" thickBot="1">
      <c r="B1" s="50"/>
      <c r="C1" s="50"/>
      <c r="D1" s="1"/>
      <c r="E1" s="564" t="s">
        <v>19</v>
      </c>
      <c r="F1" s="565"/>
      <c r="G1" s="566"/>
      <c r="H1" s="3"/>
      <c r="I1" s="1"/>
      <c r="J1" s="3"/>
      <c r="K1" s="1"/>
      <c r="L1" s="1"/>
    </row>
    <row r="2" spans="2:13" ht="15.75" thickBot="1"/>
    <row r="3" spans="2:13" ht="24" customHeight="1" thickBot="1">
      <c r="B3" s="567" t="s">
        <v>141</v>
      </c>
      <c r="C3" s="565"/>
      <c r="D3" s="565"/>
      <c r="E3" s="565"/>
      <c r="F3" s="565"/>
      <c r="G3" s="565"/>
      <c r="H3" s="565"/>
      <c r="I3" s="565"/>
      <c r="J3" s="565"/>
      <c r="K3" s="565"/>
      <c r="L3" s="568"/>
    </row>
    <row r="4" spans="2:13" ht="15.75" thickBot="1"/>
    <row r="5" spans="2:13" ht="15.75" thickBot="1">
      <c r="B5" s="569" t="s">
        <v>0</v>
      </c>
      <c r="C5" s="571" t="s">
        <v>1</v>
      </c>
      <c r="D5" s="573" t="s">
        <v>2</v>
      </c>
      <c r="E5" s="574"/>
      <c r="F5" s="574"/>
      <c r="G5" s="574"/>
      <c r="H5" s="574"/>
      <c r="I5" s="574"/>
      <c r="J5" s="574"/>
      <c r="K5" s="574"/>
      <c r="L5" s="575"/>
    </row>
    <row r="6" spans="2:13" ht="15.75" thickBot="1">
      <c r="B6" s="570"/>
      <c r="C6" s="572"/>
      <c r="D6" s="189" t="s">
        <v>3</v>
      </c>
      <c r="E6" s="34" t="s">
        <v>4</v>
      </c>
      <c r="F6" s="34" t="s">
        <v>5</v>
      </c>
      <c r="G6" s="34" t="s">
        <v>6</v>
      </c>
      <c r="H6" s="34" t="s">
        <v>7</v>
      </c>
      <c r="I6" s="34" t="s">
        <v>8</v>
      </c>
      <c r="J6" s="34" t="s">
        <v>9</v>
      </c>
      <c r="K6" s="196" t="s">
        <v>10</v>
      </c>
      <c r="L6" s="45" t="s">
        <v>11</v>
      </c>
    </row>
    <row r="7" spans="2:13" ht="20.25" customHeight="1" thickBot="1">
      <c r="B7" s="562" t="s">
        <v>20</v>
      </c>
      <c r="C7" s="212" t="s">
        <v>33</v>
      </c>
      <c r="D7" s="190">
        <v>3</v>
      </c>
      <c r="E7" s="176">
        <v>3</v>
      </c>
      <c r="F7" s="176">
        <v>3</v>
      </c>
      <c r="G7" s="176">
        <v>1</v>
      </c>
      <c r="H7" s="176">
        <v>7</v>
      </c>
      <c r="I7" s="176">
        <v>8</v>
      </c>
      <c r="J7" s="176">
        <v>6</v>
      </c>
      <c r="K7" s="197">
        <v>4</v>
      </c>
      <c r="L7" s="223">
        <f>SUM(D7:K7)</f>
        <v>35</v>
      </c>
      <c r="M7" s="211"/>
    </row>
    <row r="8" spans="2:13" ht="20.25" customHeight="1" thickBot="1">
      <c r="B8" s="562"/>
      <c r="C8" s="211" t="s">
        <v>38</v>
      </c>
      <c r="D8" s="209">
        <v>3</v>
      </c>
      <c r="E8" s="208">
        <v>4</v>
      </c>
      <c r="F8" s="208"/>
      <c r="G8" s="208"/>
      <c r="H8" s="208">
        <v>7</v>
      </c>
      <c r="I8" s="208">
        <v>5</v>
      </c>
      <c r="J8" s="208">
        <v>6</v>
      </c>
      <c r="K8" s="219">
        <v>4</v>
      </c>
      <c r="L8" s="224">
        <f>SUM(D8:K8)</f>
        <v>29</v>
      </c>
    </row>
    <row r="9" spans="2:13" ht="20.25" customHeight="1" thickBot="1">
      <c r="B9" s="562"/>
      <c r="C9" s="213" t="s">
        <v>29</v>
      </c>
      <c r="D9" s="190">
        <v>2</v>
      </c>
      <c r="E9" s="176">
        <v>4</v>
      </c>
      <c r="F9" s="176"/>
      <c r="G9" s="176"/>
      <c r="H9" s="176"/>
      <c r="I9" s="176"/>
      <c r="J9" s="176">
        <v>1</v>
      </c>
      <c r="K9" s="197">
        <v>1</v>
      </c>
      <c r="L9" s="224">
        <f t="shared" ref="L9:L14" si="0">SUM(D9:K9)</f>
        <v>8</v>
      </c>
    </row>
    <row r="10" spans="2:13" ht="20.25" customHeight="1" thickBot="1">
      <c r="B10" s="562"/>
      <c r="C10" s="214" t="s">
        <v>32</v>
      </c>
      <c r="D10" s="190"/>
      <c r="E10" s="176"/>
      <c r="F10" s="176"/>
      <c r="G10" s="176"/>
      <c r="H10" s="176"/>
      <c r="I10" s="176"/>
      <c r="J10" s="176">
        <v>2</v>
      </c>
      <c r="K10" s="197">
        <v>4</v>
      </c>
      <c r="L10" s="224">
        <f t="shared" si="0"/>
        <v>6</v>
      </c>
    </row>
    <row r="11" spans="2:13" ht="20.25" customHeight="1" thickBot="1">
      <c r="B11" s="562"/>
      <c r="C11" s="214" t="s">
        <v>55</v>
      </c>
      <c r="D11" s="190">
        <v>2</v>
      </c>
      <c r="E11" s="176"/>
      <c r="F11" s="176">
        <v>2</v>
      </c>
      <c r="G11" s="176"/>
      <c r="H11" s="176"/>
      <c r="I11" s="176"/>
      <c r="J11" s="176"/>
      <c r="K11" s="197">
        <v>2</v>
      </c>
      <c r="L11" s="224">
        <f t="shared" si="0"/>
        <v>6</v>
      </c>
    </row>
    <row r="12" spans="2:13" ht="20.25" customHeight="1" thickBot="1">
      <c r="B12" s="562"/>
      <c r="C12" s="213" t="s">
        <v>14</v>
      </c>
      <c r="D12" s="190">
        <v>1</v>
      </c>
      <c r="E12" s="176"/>
      <c r="F12" s="176"/>
      <c r="G12" s="176"/>
      <c r="H12" s="176">
        <v>1</v>
      </c>
      <c r="I12" s="176">
        <v>1</v>
      </c>
      <c r="J12" s="176">
        <v>1</v>
      </c>
      <c r="K12" s="197"/>
      <c r="L12" s="224">
        <f t="shared" si="0"/>
        <v>4</v>
      </c>
    </row>
    <row r="13" spans="2:13" ht="20.25" customHeight="1" thickBot="1">
      <c r="B13" s="562"/>
      <c r="C13" s="214" t="s">
        <v>154</v>
      </c>
      <c r="D13" s="190"/>
      <c r="E13" s="176"/>
      <c r="F13" s="176"/>
      <c r="G13" s="176"/>
      <c r="H13" s="176">
        <v>1</v>
      </c>
      <c r="I13" s="176">
        <v>1</v>
      </c>
      <c r="J13" s="176">
        <v>1</v>
      </c>
      <c r="K13" s="197">
        <v>1</v>
      </c>
      <c r="L13" s="224">
        <f t="shared" si="0"/>
        <v>4</v>
      </c>
    </row>
    <row r="14" spans="2:13" ht="20.25" customHeight="1" thickBot="1">
      <c r="B14" s="563"/>
      <c r="C14" s="214" t="s">
        <v>92</v>
      </c>
      <c r="D14" s="190"/>
      <c r="E14" s="176"/>
      <c r="F14" s="176">
        <v>1</v>
      </c>
      <c r="G14" s="176">
        <v>1</v>
      </c>
      <c r="H14" s="176"/>
      <c r="I14" s="176"/>
      <c r="J14" s="176">
        <v>1</v>
      </c>
      <c r="K14" s="220"/>
      <c r="L14" s="224">
        <f t="shared" si="0"/>
        <v>3</v>
      </c>
    </row>
    <row r="15" spans="2:13" ht="20.25" customHeight="1" thickBot="1">
      <c r="B15" s="563"/>
      <c r="C15" s="213" t="s">
        <v>56</v>
      </c>
      <c r="D15" s="190"/>
      <c r="E15" s="176"/>
      <c r="F15" s="176"/>
      <c r="G15" s="176"/>
      <c r="H15" s="176">
        <v>1</v>
      </c>
      <c r="I15" s="176">
        <v>2</v>
      </c>
      <c r="J15" s="176"/>
      <c r="K15" s="197"/>
      <c r="L15" s="224">
        <f t="shared" ref="L15:L17" si="1">SUM(D15:K15)</f>
        <v>3</v>
      </c>
    </row>
    <row r="16" spans="2:13" ht="20.25" customHeight="1" thickBot="1">
      <c r="B16" s="563"/>
      <c r="C16" s="214" t="s">
        <v>83</v>
      </c>
      <c r="D16" s="190"/>
      <c r="E16" s="176"/>
      <c r="F16" s="176">
        <v>1</v>
      </c>
      <c r="G16" s="176">
        <v>1</v>
      </c>
      <c r="H16" s="176"/>
      <c r="I16" s="176">
        <v>1</v>
      </c>
      <c r="J16" s="176"/>
      <c r="K16" s="197"/>
      <c r="L16" s="224">
        <f t="shared" si="1"/>
        <v>3</v>
      </c>
    </row>
    <row r="17" spans="2:12" ht="20.25" customHeight="1" thickBot="1">
      <c r="B17" s="563"/>
      <c r="C17" s="214" t="s">
        <v>52</v>
      </c>
      <c r="D17" s="190"/>
      <c r="E17" s="176"/>
      <c r="F17" s="176"/>
      <c r="G17" s="176"/>
      <c r="H17" s="176"/>
      <c r="I17" s="176"/>
      <c r="J17" s="176">
        <v>3</v>
      </c>
      <c r="K17" s="197"/>
      <c r="L17" s="224">
        <f t="shared" si="1"/>
        <v>3</v>
      </c>
    </row>
    <row r="18" spans="2:12" ht="20.25" customHeight="1" thickBot="1">
      <c r="B18" s="563"/>
      <c r="C18" s="214" t="s">
        <v>231</v>
      </c>
      <c r="D18" s="209">
        <v>1</v>
      </c>
      <c r="E18" s="208">
        <v>1</v>
      </c>
      <c r="F18" s="208"/>
      <c r="G18" s="208"/>
      <c r="H18" s="208"/>
      <c r="I18" s="208"/>
      <c r="J18" s="208"/>
      <c r="K18" s="219"/>
      <c r="L18" s="224">
        <f t="shared" ref="L18" si="2">SUM(D18:K18)</f>
        <v>2</v>
      </c>
    </row>
    <row r="19" spans="2:12" ht="20.25" customHeight="1" thickBot="1">
      <c r="B19" s="563"/>
      <c r="C19" s="214" t="s">
        <v>72</v>
      </c>
      <c r="D19" s="190"/>
      <c r="E19" s="176"/>
      <c r="F19" s="176"/>
      <c r="G19" s="176"/>
      <c r="H19" s="176"/>
      <c r="I19" s="176"/>
      <c r="J19" s="176"/>
      <c r="K19" s="197">
        <v>2</v>
      </c>
      <c r="L19" s="224">
        <f t="shared" ref="L19:L26" si="3">SUM(D19:K19)</f>
        <v>2</v>
      </c>
    </row>
    <row r="20" spans="2:12" ht="20.25" customHeight="1" thickBot="1">
      <c r="B20" s="563"/>
      <c r="C20" s="214" t="s">
        <v>477</v>
      </c>
      <c r="D20" s="210"/>
      <c r="E20" s="206"/>
      <c r="F20" s="206"/>
      <c r="G20" s="206"/>
      <c r="H20" s="206"/>
      <c r="I20" s="206"/>
      <c r="J20" s="206">
        <v>1</v>
      </c>
      <c r="K20" s="220">
        <v>1</v>
      </c>
      <c r="L20" s="224">
        <f t="shared" si="3"/>
        <v>2</v>
      </c>
    </row>
    <row r="21" spans="2:12" ht="20.25" customHeight="1" thickBot="1">
      <c r="B21" s="563"/>
      <c r="C21" s="213" t="s">
        <v>155</v>
      </c>
      <c r="D21" s="190"/>
      <c r="E21" s="176"/>
      <c r="F21" s="176"/>
      <c r="G21" s="176"/>
      <c r="H21" s="176">
        <v>2</v>
      </c>
      <c r="I21" s="206"/>
      <c r="J21" s="206"/>
      <c r="K21" s="502"/>
      <c r="L21" s="224">
        <f t="shared" si="3"/>
        <v>2</v>
      </c>
    </row>
    <row r="22" spans="2:12" ht="20.25" customHeight="1" thickBot="1">
      <c r="B22" s="563"/>
      <c r="C22" s="214" t="s">
        <v>475</v>
      </c>
      <c r="D22" s="190"/>
      <c r="E22" s="176"/>
      <c r="F22" s="176"/>
      <c r="G22" s="176"/>
      <c r="H22" s="176"/>
      <c r="I22" s="176">
        <v>1</v>
      </c>
      <c r="J22" s="176"/>
      <c r="K22" s="197"/>
      <c r="L22" s="224">
        <f t="shared" si="3"/>
        <v>1</v>
      </c>
    </row>
    <row r="23" spans="2:12" ht="20.25" customHeight="1" thickBot="1">
      <c r="B23" s="563"/>
      <c r="C23" s="214" t="s">
        <v>53</v>
      </c>
      <c r="D23" s="190"/>
      <c r="E23" s="176"/>
      <c r="F23" s="176"/>
      <c r="G23" s="176"/>
      <c r="H23" s="176"/>
      <c r="I23" s="176"/>
      <c r="J23" s="176">
        <v>1</v>
      </c>
      <c r="K23" s="197"/>
      <c r="L23" s="224">
        <f t="shared" si="3"/>
        <v>1</v>
      </c>
    </row>
    <row r="24" spans="2:12" ht="20.25" customHeight="1" thickBot="1">
      <c r="B24" s="563"/>
      <c r="C24" s="213" t="s">
        <v>476</v>
      </c>
      <c r="D24" s="190"/>
      <c r="E24" s="176"/>
      <c r="F24" s="176"/>
      <c r="G24" s="207"/>
      <c r="H24" s="207"/>
      <c r="I24" s="206"/>
      <c r="J24" s="206">
        <v>1</v>
      </c>
      <c r="K24" s="220"/>
      <c r="L24" s="224">
        <f t="shared" ref="L24" si="4">SUM(D24:K24)</f>
        <v>1</v>
      </c>
    </row>
    <row r="25" spans="2:12" ht="20.25" customHeight="1" thickBot="1">
      <c r="B25" s="563"/>
      <c r="C25" s="214" t="s">
        <v>229</v>
      </c>
      <c r="D25" s="190"/>
      <c r="E25" s="176"/>
      <c r="F25" s="176"/>
      <c r="G25" s="176"/>
      <c r="H25" s="176"/>
      <c r="I25" s="176"/>
      <c r="J25" s="176">
        <v>1</v>
      </c>
      <c r="K25" s="197"/>
      <c r="L25" s="224">
        <f>SUM(D25:K25)</f>
        <v>1</v>
      </c>
    </row>
    <row r="26" spans="2:12" ht="20.25" customHeight="1" thickBot="1">
      <c r="B26" s="563"/>
      <c r="C26" s="215" t="s">
        <v>478</v>
      </c>
      <c r="D26" s="216">
        <v>1</v>
      </c>
      <c r="E26" s="217"/>
      <c r="F26" s="217"/>
      <c r="G26" s="217"/>
      <c r="H26" s="217"/>
      <c r="I26" s="217"/>
      <c r="J26" s="217"/>
      <c r="K26" s="221"/>
      <c r="L26" s="225">
        <f t="shared" si="3"/>
        <v>1</v>
      </c>
    </row>
    <row r="27" spans="2:12" ht="15.75" thickBot="1">
      <c r="B27" s="218"/>
      <c r="C27" s="59" t="s">
        <v>2</v>
      </c>
      <c r="D27" s="32">
        <f t="shared" ref="D27:L27" si="5">SUM(D7:D26)</f>
        <v>13</v>
      </c>
      <c r="E27" s="20">
        <f t="shared" si="5"/>
        <v>12</v>
      </c>
      <c r="F27" s="20">
        <f t="shared" si="5"/>
        <v>7</v>
      </c>
      <c r="G27" s="20">
        <f t="shared" si="5"/>
        <v>3</v>
      </c>
      <c r="H27" s="20">
        <f t="shared" si="5"/>
        <v>19</v>
      </c>
      <c r="I27" s="20">
        <f t="shared" si="5"/>
        <v>19</v>
      </c>
      <c r="J27" s="20">
        <f t="shared" si="5"/>
        <v>25</v>
      </c>
      <c r="K27" s="222">
        <f t="shared" si="5"/>
        <v>19</v>
      </c>
      <c r="L27" s="36">
        <f t="shared" si="5"/>
        <v>117</v>
      </c>
    </row>
    <row r="28" spans="2:12" ht="15.75" thickBot="1">
      <c r="B28" s="38"/>
      <c r="C28" s="38"/>
      <c r="D28" s="12"/>
      <c r="E28" s="12"/>
      <c r="F28" s="12"/>
      <c r="G28" s="12"/>
      <c r="H28" s="12"/>
      <c r="I28" s="12"/>
      <c r="J28" s="12"/>
      <c r="K28" s="12"/>
      <c r="L28" s="288"/>
    </row>
    <row r="29" spans="2:12" ht="35.25" customHeight="1" thickBot="1">
      <c r="B29" s="557" t="s">
        <v>375</v>
      </c>
      <c r="C29" s="558"/>
      <c r="D29" s="558"/>
      <c r="E29" s="558"/>
      <c r="F29" s="558"/>
      <c r="G29" s="558"/>
      <c r="H29" s="558"/>
      <c r="I29" s="558"/>
      <c r="J29" s="558"/>
      <c r="K29" s="558"/>
      <c r="L29" s="559"/>
    </row>
    <row r="30" spans="2:12" ht="15.75" thickBot="1"/>
    <row r="31" spans="2:12" ht="15.75" thickBot="1">
      <c r="C31" s="553" t="s">
        <v>1</v>
      </c>
      <c r="D31" s="546" t="s">
        <v>16</v>
      </c>
      <c r="E31" s="547"/>
      <c r="F31" s="547"/>
      <c r="G31" s="547"/>
      <c r="H31" s="547"/>
      <c r="I31" s="547"/>
      <c r="J31" s="547"/>
      <c r="K31" s="547"/>
      <c r="L31" s="548"/>
    </row>
    <row r="32" spans="2:12" ht="16.5" thickTop="1" thickBot="1">
      <c r="C32" s="554"/>
      <c r="D32" s="33" t="s">
        <v>3</v>
      </c>
      <c r="E32" s="34" t="s">
        <v>4</v>
      </c>
      <c r="F32" s="34" t="s">
        <v>5</v>
      </c>
      <c r="G32" s="34" t="s">
        <v>6</v>
      </c>
      <c r="H32" s="34" t="s">
        <v>7</v>
      </c>
      <c r="I32" s="34" t="s">
        <v>8</v>
      </c>
      <c r="J32" s="34" t="s">
        <v>9</v>
      </c>
      <c r="K32" s="35" t="s">
        <v>10</v>
      </c>
      <c r="L32" s="37" t="s">
        <v>17</v>
      </c>
    </row>
    <row r="33" spans="3:12">
      <c r="C33" s="211" t="s">
        <v>38</v>
      </c>
      <c r="D33" s="209">
        <v>1</v>
      </c>
      <c r="E33" s="208">
        <v>2</v>
      </c>
      <c r="F33" s="208"/>
      <c r="G33" s="208"/>
      <c r="H33" s="208">
        <v>2</v>
      </c>
      <c r="I33" s="208">
        <v>1</v>
      </c>
      <c r="J33" s="208">
        <v>1</v>
      </c>
      <c r="K33" s="219">
        <v>1</v>
      </c>
      <c r="L33" s="26">
        <f t="shared" ref="L33:L49" si="6">SUM(D33:K33)</f>
        <v>8</v>
      </c>
    </row>
    <row r="34" spans="3:12">
      <c r="C34" s="212" t="s">
        <v>33</v>
      </c>
      <c r="D34" s="190"/>
      <c r="E34" s="176"/>
      <c r="F34" s="176">
        <v>1</v>
      </c>
      <c r="G34" s="176"/>
      <c r="H34" s="176">
        <v>1</v>
      </c>
      <c r="I34" s="176">
        <v>2</v>
      </c>
      <c r="J34" s="176">
        <v>1</v>
      </c>
      <c r="K34" s="197"/>
      <c r="L34" s="26">
        <f t="shared" si="6"/>
        <v>5</v>
      </c>
    </row>
    <row r="35" spans="3:12">
      <c r="C35" s="214" t="s">
        <v>92</v>
      </c>
      <c r="D35" s="190"/>
      <c r="E35" s="176"/>
      <c r="F35" s="176">
        <v>1</v>
      </c>
      <c r="G35" s="176">
        <v>1</v>
      </c>
      <c r="H35" s="176"/>
      <c r="I35" s="176"/>
      <c r="J35" s="176">
        <v>1</v>
      </c>
      <c r="K35" s="220"/>
      <c r="L35" s="26">
        <f t="shared" si="6"/>
        <v>3</v>
      </c>
    </row>
    <row r="36" spans="3:12">
      <c r="C36" s="213" t="s">
        <v>56</v>
      </c>
      <c r="D36" s="190"/>
      <c r="E36" s="176"/>
      <c r="F36" s="176"/>
      <c r="G36" s="176"/>
      <c r="H36" s="176">
        <v>1</v>
      </c>
      <c r="I36" s="176">
        <v>2</v>
      </c>
      <c r="J36" s="176"/>
      <c r="K36" s="197"/>
      <c r="L36" s="26">
        <f t="shared" si="6"/>
        <v>3</v>
      </c>
    </row>
    <row r="37" spans="3:12">
      <c r="C37" s="213" t="s">
        <v>29</v>
      </c>
      <c r="D37" s="190"/>
      <c r="E37" s="176">
        <v>1</v>
      </c>
      <c r="F37" s="176"/>
      <c r="G37" s="176"/>
      <c r="H37" s="176"/>
      <c r="I37" s="176"/>
      <c r="J37" s="176"/>
      <c r="K37" s="197"/>
      <c r="L37" s="26">
        <f t="shared" si="6"/>
        <v>1</v>
      </c>
    </row>
    <row r="38" spans="3:12">
      <c r="C38" s="214" t="s">
        <v>55</v>
      </c>
      <c r="D38" s="190">
        <v>1</v>
      </c>
      <c r="E38" s="176"/>
      <c r="F38" s="176">
        <v>1</v>
      </c>
      <c r="G38" s="176"/>
      <c r="H38" s="176"/>
      <c r="I38" s="176"/>
      <c r="J38" s="176"/>
      <c r="K38" s="197">
        <v>1</v>
      </c>
      <c r="L38" s="26">
        <f t="shared" si="6"/>
        <v>3</v>
      </c>
    </row>
    <row r="39" spans="3:12">
      <c r="C39" s="214" t="s">
        <v>32</v>
      </c>
      <c r="D39" s="190"/>
      <c r="E39" s="176"/>
      <c r="F39" s="176"/>
      <c r="G39" s="176"/>
      <c r="H39" s="176"/>
      <c r="I39" s="176"/>
      <c r="J39" s="176"/>
      <c r="K39" s="197">
        <v>1</v>
      </c>
      <c r="L39" s="26">
        <f t="shared" si="6"/>
        <v>1</v>
      </c>
    </row>
    <row r="40" spans="3:12">
      <c r="C40" s="213" t="s">
        <v>14</v>
      </c>
      <c r="D40" s="190">
        <v>1</v>
      </c>
      <c r="E40" s="176"/>
      <c r="F40" s="176"/>
      <c r="G40" s="176"/>
      <c r="H40" s="176">
        <v>1</v>
      </c>
      <c r="I40" s="176">
        <v>1</v>
      </c>
      <c r="J40" s="176"/>
      <c r="K40" s="197"/>
      <c r="L40" s="26">
        <f t="shared" si="6"/>
        <v>3</v>
      </c>
    </row>
    <row r="41" spans="3:12">
      <c r="C41" s="214" t="s">
        <v>154</v>
      </c>
      <c r="D41" s="190"/>
      <c r="E41" s="176"/>
      <c r="F41" s="176"/>
      <c r="G41" s="176"/>
      <c r="H41" s="176">
        <v>1</v>
      </c>
      <c r="I41" s="176"/>
      <c r="J41" s="176"/>
      <c r="K41" s="197"/>
      <c r="L41" s="26">
        <f t="shared" si="6"/>
        <v>1</v>
      </c>
    </row>
    <row r="42" spans="3:12">
      <c r="C42" s="106" t="s">
        <v>54</v>
      </c>
      <c r="D42" s="103"/>
      <c r="E42" s="104"/>
      <c r="F42" s="104"/>
      <c r="G42" s="104"/>
      <c r="H42" s="104"/>
      <c r="I42" s="104"/>
      <c r="J42" s="104"/>
      <c r="K42" s="8"/>
      <c r="L42" s="26">
        <f t="shared" si="6"/>
        <v>0</v>
      </c>
    </row>
    <row r="43" spans="3:12">
      <c r="C43" s="214" t="s">
        <v>72</v>
      </c>
      <c r="D43" s="190"/>
      <c r="E43" s="176"/>
      <c r="F43" s="176"/>
      <c r="G43" s="176"/>
      <c r="H43" s="176"/>
      <c r="I43" s="176"/>
      <c r="J43" s="176"/>
      <c r="K43" s="197">
        <v>1</v>
      </c>
      <c r="L43" s="26">
        <f t="shared" si="6"/>
        <v>1</v>
      </c>
    </row>
    <row r="44" spans="3:12">
      <c r="C44" s="214" t="s">
        <v>52</v>
      </c>
      <c r="D44" s="190"/>
      <c r="E44" s="176"/>
      <c r="F44" s="176"/>
      <c r="G44" s="176"/>
      <c r="H44" s="176"/>
      <c r="I44" s="176"/>
      <c r="J44" s="176">
        <v>1</v>
      </c>
      <c r="K44" s="197"/>
      <c r="L44" s="26">
        <f t="shared" si="6"/>
        <v>1</v>
      </c>
    </row>
    <row r="45" spans="3:12">
      <c r="C45" s="214" t="s">
        <v>54</v>
      </c>
      <c r="D45" s="190"/>
      <c r="E45" s="176"/>
      <c r="F45" s="176"/>
      <c r="G45" s="176"/>
      <c r="H45" s="176"/>
      <c r="I45" s="176">
        <v>1</v>
      </c>
      <c r="J45" s="176"/>
      <c r="K45" s="197"/>
      <c r="L45" s="26">
        <f t="shared" si="6"/>
        <v>1</v>
      </c>
    </row>
    <row r="46" spans="3:12">
      <c r="C46" s="213" t="s">
        <v>155</v>
      </c>
      <c r="D46" s="190"/>
      <c r="E46" s="176"/>
      <c r="F46" s="176"/>
      <c r="G46" s="176"/>
      <c r="H46" s="176">
        <v>1</v>
      </c>
      <c r="I46" s="206"/>
      <c r="J46" s="206"/>
      <c r="K46" s="220"/>
      <c r="L46" s="26">
        <f t="shared" si="6"/>
        <v>1</v>
      </c>
    </row>
    <row r="47" spans="3:12">
      <c r="C47" s="299"/>
      <c r="D47" s="296"/>
      <c r="E47" s="297"/>
      <c r="F47" s="297"/>
      <c r="G47" s="297"/>
      <c r="H47" s="297"/>
      <c r="I47" s="297"/>
      <c r="J47" s="297"/>
      <c r="K47" s="298"/>
      <c r="L47" s="26">
        <f t="shared" si="6"/>
        <v>0</v>
      </c>
    </row>
    <row r="48" spans="3:12">
      <c r="C48" s="235"/>
      <c r="D48" s="296"/>
      <c r="E48" s="297"/>
      <c r="F48" s="297"/>
      <c r="G48" s="297"/>
      <c r="H48" s="297"/>
      <c r="I48" s="297"/>
      <c r="J48" s="297"/>
      <c r="K48" s="298"/>
      <c r="L48" s="26">
        <f t="shared" si="6"/>
        <v>0</v>
      </c>
    </row>
    <row r="49" spans="3:12" ht="15.75" thickBot="1">
      <c r="C49" s="57"/>
      <c r="D49" s="9"/>
      <c r="E49" s="10"/>
      <c r="F49" s="10"/>
      <c r="G49" s="10"/>
      <c r="H49" s="10"/>
      <c r="I49" s="10"/>
      <c r="J49" s="10"/>
      <c r="K49" s="18"/>
      <c r="L49" s="26">
        <f t="shared" si="6"/>
        <v>0</v>
      </c>
    </row>
    <row r="50" spans="3:12" ht="15.75" thickBot="1">
      <c r="C50" s="56" t="s">
        <v>2</v>
      </c>
      <c r="D50" s="32">
        <f t="shared" ref="D50:L50" si="7">SUM(D33:D49)</f>
        <v>3</v>
      </c>
      <c r="E50" s="21">
        <f t="shared" si="7"/>
        <v>3</v>
      </c>
      <c r="F50" s="21">
        <f t="shared" si="7"/>
        <v>3</v>
      </c>
      <c r="G50" s="21">
        <f t="shared" si="7"/>
        <v>1</v>
      </c>
      <c r="H50" s="21">
        <f t="shared" si="7"/>
        <v>7</v>
      </c>
      <c r="I50" s="21">
        <f t="shared" si="7"/>
        <v>7</v>
      </c>
      <c r="J50" s="21">
        <f t="shared" si="7"/>
        <v>4</v>
      </c>
      <c r="K50" s="22">
        <f t="shared" si="7"/>
        <v>4</v>
      </c>
      <c r="L50" s="23">
        <f t="shared" si="7"/>
        <v>32</v>
      </c>
    </row>
    <row r="51" spans="3:12" ht="16.5" customHeight="1" thickBot="1">
      <c r="C51" s="38"/>
      <c r="D51" s="12"/>
      <c r="E51" s="12"/>
      <c r="F51" s="12"/>
      <c r="G51" s="12"/>
      <c r="H51" s="12"/>
      <c r="I51" s="12"/>
      <c r="J51" s="12"/>
      <c r="K51" s="12"/>
      <c r="L51" s="97"/>
    </row>
    <row r="52" spans="3:12" ht="16.5" customHeight="1" thickBot="1">
      <c r="C52" s="553" t="s">
        <v>1</v>
      </c>
      <c r="D52" s="546" t="s">
        <v>228</v>
      </c>
      <c r="E52" s="547"/>
      <c r="F52" s="547"/>
      <c r="G52" s="547"/>
      <c r="H52" s="547"/>
      <c r="I52" s="547"/>
      <c r="J52" s="547"/>
      <c r="K52" s="547"/>
      <c r="L52" s="556"/>
    </row>
    <row r="53" spans="3:12" ht="16.5" customHeight="1" thickTop="1" thickBot="1">
      <c r="C53" s="555"/>
      <c r="D53" s="33" t="s">
        <v>3</v>
      </c>
      <c r="E53" s="34" t="s">
        <v>4</v>
      </c>
      <c r="F53" s="34" t="s">
        <v>5</v>
      </c>
      <c r="G53" s="34" t="s">
        <v>6</v>
      </c>
      <c r="H53" s="34" t="s">
        <v>7</v>
      </c>
      <c r="I53" s="34" t="s">
        <v>8</v>
      </c>
      <c r="J53" s="34" t="s">
        <v>9</v>
      </c>
      <c r="K53" s="35" t="s">
        <v>10</v>
      </c>
      <c r="L53" s="188" t="s">
        <v>17</v>
      </c>
    </row>
    <row r="54" spans="3:12" ht="16.5" customHeight="1">
      <c r="C54" s="375" t="s">
        <v>31</v>
      </c>
      <c r="D54" s="380">
        <v>1</v>
      </c>
      <c r="E54" s="380"/>
      <c r="F54" s="380"/>
      <c r="G54" s="380"/>
      <c r="H54" s="380">
        <v>2</v>
      </c>
      <c r="I54" s="380">
        <v>2</v>
      </c>
      <c r="J54" s="380">
        <v>2</v>
      </c>
      <c r="K54" s="380">
        <v>1</v>
      </c>
      <c r="L54" s="265">
        <f t="shared" ref="L54:L62" si="8">SUM(D54:K54)</f>
        <v>8</v>
      </c>
    </row>
    <row r="55" spans="3:12" ht="16.5" customHeight="1">
      <c r="C55" s="376" t="s">
        <v>33</v>
      </c>
      <c r="D55" s="381"/>
      <c r="E55" s="381"/>
      <c r="F55" s="381"/>
      <c r="G55" s="381"/>
      <c r="H55" s="381"/>
      <c r="I55" s="381">
        <v>1</v>
      </c>
      <c r="J55" s="381">
        <v>1</v>
      </c>
      <c r="K55" s="381">
        <v>1</v>
      </c>
      <c r="L55" s="265">
        <f t="shared" si="8"/>
        <v>3</v>
      </c>
    </row>
    <row r="56" spans="3:12" ht="16.5" customHeight="1">
      <c r="C56" s="376" t="s">
        <v>371</v>
      </c>
      <c r="D56" s="381"/>
      <c r="E56" s="381"/>
      <c r="F56" s="381"/>
      <c r="G56" s="381"/>
      <c r="H56" s="381"/>
      <c r="I56" s="381"/>
      <c r="J56" s="381"/>
      <c r="K56" s="381">
        <v>1</v>
      </c>
      <c r="L56" s="265">
        <f t="shared" si="8"/>
        <v>1</v>
      </c>
    </row>
    <row r="57" spans="3:12" ht="16.5" customHeight="1">
      <c r="C57" s="377" t="s">
        <v>229</v>
      </c>
      <c r="D57" s="373"/>
      <c r="E57" s="373"/>
      <c r="F57" s="373"/>
      <c r="G57" s="373"/>
      <c r="H57" s="373"/>
      <c r="I57" s="373"/>
      <c r="J57" s="373">
        <v>1</v>
      </c>
      <c r="K57" s="373"/>
      <c r="L57" s="265">
        <f t="shared" si="8"/>
        <v>1</v>
      </c>
    </row>
    <row r="58" spans="3:12" ht="16.5" customHeight="1">
      <c r="C58" s="213" t="s">
        <v>29</v>
      </c>
      <c r="D58" s="373"/>
      <c r="E58" s="373">
        <v>1</v>
      </c>
      <c r="F58" s="373"/>
      <c r="G58" s="373"/>
      <c r="H58" s="373"/>
      <c r="I58" s="373"/>
      <c r="J58" s="373"/>
      <c r="K58" s="373"/>
      <c r="L58" s="265">
        <f t="shared" si="8"/>
        <v>1</v>
      </c>
    </row>
    <row r="59" spans="3:12" ht="16.5" customHeight="1">
      <c r="C59" s="377" t="s">
        <v>372</v>
      </c>
      <c r="D59" s="373"/>
      <c r="E59" s="373"/>
      <c r="F59" s="373"/>
      <c r="G59" s="373"/>
      <c r="H59" s="373"/>
      <c r="I59" s="373"/>
      <c r="J59" s="373"/>
      <c r="K59" s="373">
        <v>1</v>
      </c>
      <c r="L59" s="265">
        <f t="shared" si="8"/>
        <v>1</v>
      </c>
    </row>
    <row r="60" spans="3:12" ht="16.5" customHeight="1">
      <c r="C60" s="377" t="s">
        <v>52</v>
      </c>
      <c r="D60" s="373"/>
      <c r="E60" s="373"/>
      <c r="F60" s="373"/>
      <c r="G60" s="373"/>
      <c r="H60" s="373"/>
      <c r="I60" s="373"/>
      <c r="J60" s="373">
        <v>1</v>
      </c>
      <c r="K60" s="373"/>
      <c r="L60" s="265">
        <f t="shared" si="8"/>
        <v>1</v>
      </c>
    </row>
    <row r="61" spans="3:12" ht="16.5" customHeight="1">
      <c r="C61" s="377" t="s">
        <v>373</v>
      </c>
      <c r="D61" s="373"/>
      <c r="E61" s="373"/>
      <c r="F61" s="373"/>
      <c r="G61" s="373"/>
      <c r="H61" s="373"/>
      <c r="I61" s="373"/>
      <c r="J61" s="373"/>
      <c r="K61" s="373">
        <v>1</v>
      </c>
      <c r="L61" s="265">
        <f t="shared" si="8"/>
        <v>1</v>
      </c>
    </row>
    <row r="62" spans="3:12" ht="16.5" customHeight="1" thickBot="1">
      <c r="C62" s="378" t="s">
        <v>230</v>
      </c>
      <c r="D62" s="373"/>
      <c r="E62" s="373"/>
      <c r="F62" s="373"/>
      <c r="G62" s="373"/>
      <c r="H62" s="373"/>
      <c r="I62" s="373"/>
      <c r="J62" s="373">
        <v>1</v>
      </c>
      <c r="K62" s="373"/>
      <c r="L62" s="379">
        <f t="shared" si="8"/>
        <v>1</v>
      </c>
    </row>
    <row r="63" spans="3:12" ht="16.5" customHeight="1" thickBot="1">
      <c r="C63" s="59" t="s">
        <v>2</v>
      </c>
      <c r="D63" s="32">
        <f>SUM(D54:D62)</f>
        <v>1</v>
      </c>
      <c r="E63" s="32">
        <f t="shared" ref="E63:L63" si="9">SUM(E54:E62)</f>
        <v>1</v>
      </c>
      <c r="F63" s="32">
        <f t="shared" si="9"/>
        <v>0</v>
      </c>
      <c r="G63" s="32">
        <f t="shared" si="9"/>
        <v>0</v>
      </c>
      <c r="H63" s="32">
        <f t="shared" si="9"/>
        <v>2</v>
      </c>
      <c r="I63" s="32">
        <f t="shared" si="9"/>
        <v>3</v>
      </c>
      <c r="J63" s="32">
        <f t="shared" si="9"/>
        <v>6</v>
      </c>
      <c r="K63" s="32">
        <f t="shared" si="9"/>
        <v>5</v>
      </c>
      <c r="L63" s="32">
        <f t="shared" si="9"/>
        <v>18</v>
      </c>
    </row>
    <row r="64" spans="3:12" ht="32.25" customHeight="1" thickBot="1">
      <c r="C64" s="557" t="s">
        <v>374</v>
      </c>
      <c r="D64" s="558"/>
      <c r="E64" s="558"/>
      <c r="F64" s="558"/>
      <c r="G64" s="558"/>
      <c r="H64" s="558"/>
      <c r="I64" s="558"/>
      <c r="J64" s="558"/>
      <c r="K64" s="558"/>
      <c r="L64" s="559"/>
    </row>
    <row r="65" spans="3:12" ht="16.5" customHeight="1" thickBot="1">
      <c r="C65" s="38"/>
      <c r="D65" s="12"/>
      <c r="E65" s="12"/>
      <c r="F65" s="12"/>
      <c r="G65" s="12"/>
      <c r="H65" s="12"/>
      <c r="I65" s="12"/>
      <c r="J65" s="12"/>
      <c r="K65" s="12"/>
      <c r="L65" s="97"/>
    </row>
    <row r="66" spans="3:12" ht="16.5" customHeight="1" thickBot="1">
      <c r="C66" s="549" t="s">
        <v>1</v>
      </c>
      <c r="D66" s="551" t="s">
        <v>467</v>
      </c>
      <c r="E66" s="547"/>
      <c r="F66" s="547"/>
      <c r="G66" s="547"/>
      <c r="H66" s="547"/>
      <c r="I66" s="547"/>
      <c r="J66" s="547"/>
      <c r="K66" s="547"/>
      <c r="L66" s="556"/>
    </row>
    <row r="67" spans="3:12" ht="16.5" customHeight="1" thickTop="1" thickBot="1">
      <c r="C67" s="550"/>
      <c r="D67" s="438" t="s">
        <v>3</v>
      </c>
      <c r="E67" s="432" t="s">
        <v>4</v>
      </c>
      <c r="F67" s="432" t="s">
        <v>5</v>
      </c>
      <c r="G67" s="432" t="s">
        <v>6</v>
      </c>
      <c r="H67" s="432" t="s">
        <v>7</v>
      </c>
      <c r="I67" s="432" t="s">
        <v>8</v>
      </c>
      <c r="J67" s="432" t="s">
        <v>9</v>
      </c>
      <c r="K67" s="433" t="s">
        <v>10</v>
      </c>
      <c r="L67" s="188" t="s">
        <v>17</v>
      </c>
    </row>
    <row r="68" spans="3:12" ht="16.5" customHeight="1">
      <c r="C68" s="441" t="s">
        <v>33</v>
      </c>
      <c r="D68" s="439">
        <v>1</v>
      </c>
      <c r="E68" s="434">
        <v>1</v>
      </c>
      <c r="F68" s="434">
        <v>1</v>
      </c>
      <c r="G68" s="434"/>
      <c r="H68" s="434">
        <v>3</v>
      </c>
      <c r="I68" s="434">
        <v>3</v>
      </c>
      <c r="J68" s="434">
        <v>2</v>
      </c>
      <c r="K68" s="435">
        <v>1</v>
      </c>
      <c r="L68" s="70">
        <f t="shared" ref="L68:L71" si="10">SUM(D68:K68)</f>
        <v>12</v>
      </c>
    </row>
    <row r="69" spans="3:12" ht="16.5" customHeight="1">
      <c r="C69" s="213" t="s">
        <v>29</v>
      </c>
      <c r="D69" s="172">
        <v>1</v>
      </c>
      <c r="E69" s="285">
        <v>2</v>
      </c>
      <c r="F69" s="285"/>
      <c r="G69" s="285"/>
      <c r="H69" s="285"/>
      <c r="I69" s="285"/>
      <c r="J69" s="285">
        <v>1</v>
      </c>
      <c r="K69" s="431">
        <v>1</v>
      </c>
      <c r="L69" s="70">
        <f t="shared" si="10"/>
        <v>5</v>
      </c>
    </row>
    <row r="70" spans="3:12" ht="16.5" customHeight="1">
      <c r="C70" s="213" t="s">
        <v>38</v>
      </c>
      <c r="D70" s="172"/>
      <c r="E70" s="285"/>
      <c r="F70" s="285"/>
      <c r="G70" s="285"/>
      <c r="H70" s="285">
        <v>1</v>
      </c>
      <c r="I70" s="285"/>
      <c r="J70" s="285">
        <v>1</v>
      </c>
      <c r="K70" s="431">
        <v>1</v>
      </c>
      <c r="L70" s="70">
        <f t="shared" si="10"/>
        <v>3</v>
      </c>
    </row>
    <row r="71" spans="3:12" ht="16.5" customHeight="1" thickBot="1">
      <c r="C71" s="442" t="s">
        <v>32</v>
      </c>
      <c r="D71" s="440"/>
      <c r="E71" s="436"/>
      <c r="F71" s="436"/>
      <c r="G71" s="436"/>
      <c r="H71" s="436"/>
      <c r="I71" s="436"/>
      <c r="J71" s="436">
        <v>1</v>
      </c>
      <c r="K71" s="437">
        <v>2</v>
      </c>
      <c r="L71" s="70">
        <f t="shared" si="10"/>
        <v>3</v>
      </c>
    </row>
    <row r="72" spans="3:12" ht="16.5" customHeight="1" thickBot="1">
      <c r="C72" s="59" t="s">
        <v>2</v>
      </c>
      <c r="D72" s="32">
        <f>SUM(D68:D71)</f>
        <v>2</v>
      </c>
      <c r="E72" s="32">
        <f t="shared" ref="E72:L72" si="11">SUM(E68:E71)</f>
        <v>3</v>
      </c>
      <c r="F72" s="32">
        <f t="shared" si="11"/>
        <v>1</v>
      </c>
      <c r="G72" s="32">
        <f t="shared" si="11"/>
        <v>0</v>
      </c>
      <c r="H72" s="32">
        <f t="shared" si="11"/>
        <v>4</v>
      </c>
      <c r="I72" s="32">
        <f t="shared" si="11"/>
        <v>3</v>
      </c>
      <c r="J72" s="32">
        <f t="shared" si="11"/>
        <v>5</v>
      </c>
      <c r="K72" s="32">
        <f t="shared" si="11"/>
        <v>5</v>
      </c>
      <c r="L72" s="32">
        <f t="shared" si="11"/>
        <v>23</v>
      </c>
    </row>
    <row r="73" spans="3:12" ht="16.5" customHeight="1" thickBot="1">
      <c r="C73" s="38"/>
      <c r="D73" s="12"/>
      <c r="E73" s="12"/>
      <c r="F73" s="12"/>
      <c r="G73" s="12"/>
      <c r="H73" s="12"/>
      <c r="I73" s="12"/>
      <c r="J73" s="12"/>
      <c r="K73" s="12"/>
      <c r="L73" s="97"/>
    </row>
    <row r="74" spans="3:12" ht="16.5" customHeight="1" thickBot="1">
      <c r="C74" s="549" t="s">
        <v>1</v>
      </c>
      <c r="D74" s="551" t="s">
        <v>468</v>
      </c>
      <c r="E74" s="547"/>
      <c r="F74" s="547"/>
      <c r="G74" s="547"/>
      <c r="H74" s="547"/>
      <c r="I74" s="547"/>
      <c r="J74" s="547"/>
      <c r="K74" s="547"/>
      <c r="L74" s="552"/>
    </row>
    <row r="75" spans="3:12" ht="16.5" customHeight="1" thickTop="1" thickBot="1">
      <c r="C75" s="550"/>
      <c r="D75" s="189" t="s">
        <v>3</v>
      </c>
      <c r="E75" s="34" t="s">
        <v>4</v>
      </c>
      <c r="F75" s="34" t="s">
        <v>5</v>
      </c>
      <c r="G75" s="34" t="s">
        <v>6</v>
      </c>
      <c r="H75" s="34" t="s">
        <v>7</v>
      </c>
      <c r="I75" s="34" t="s">
        <v>8</v>
      </c>
      <c r="J75" s="34" t="s">
        <v>9</v>
      </c>
      <c r="K75" s="196" t="s">
        <v>10</v>
      </c>
      <c r="L75" s="45" t="s">
        <v>17</v>
      </c>
    </row>
    <row r="76" spans="3:12" ht="16.5" customHeight="1">
      <c r="C76" s="212" t="s">
        <v>33</v>
      </c>
      <c r="D76" s="474">
        <v>2</v>
      </c>
      <c r="E76" s="475">
        <v>2</v>
      </c>
      <c r="F76" s="476">
        <v>1</v>
      </c>
      <c r="G76" s="476">
        <v>1</v>
      </c>
      <c r="H76" s="476">
        <v>3</v>
      </c>
      <c r="I76" s="476">
        <v>2</v>
      </c>
      <c r="J76" s="476">
        <v>2</v>
      </c>
      <c r="K76" s="477">
        <v>2</v>
      </c>
      <c r="L76" s="278">
        <f>SUM(D76:K76)</f>
        <v>15</v>
      </c>
    </row>
    <row r="77" spans="3:12" ht="16.5" customHeight="1">
      <c r="C77" s="194" t="s">
        <v>38</v>
      </c>
      <c r="D77" s="182">
        <v>1</v>
      </c>
      <c r="E77" s="99">
        <v>2</v>
      </c>
      <c r="F77" s="100"/>
      <c r="G77" s="100"/>
      <c r="H77" s="100">
        <v>2</v>
      </c>
      <c r="I77" s="100">
        <v>2</v>
      </c>
      <c r="J77" s="100">
        <v>2</v>
      </c>
      <c r="K77" s="101">
        <v>1</v>
      </c>
      <c r="L77" s="278">
        <f t="shared" ref="L77:L79" si="12">SUM(D77:K77)</f>
        <v>10</v>
      </c>
    </row>
    <row r="78" spans="3:12" ht="16.5" customHeight="1">
      <c r="C78" s="478" t="s">
        <v>13</v>
      </c>
      <c r="D78" s="474"/>
      <c r="E78" s="475"/>
      <c r="F78" s="476">
        <v>1</v>
      </c>
      <c r="G78" s="476">
        <v>1</v>
      </c>
      <c r="H78" s="476"/>
      <c r="I78" s="476">
        <v>1</v>
      </c>
      <c r="J78" s="476"/>
      <c r="K78" s="477"/>
      <c r="L78" s="278">
        <f t="shared" si="12"/>
        <v>3</v>
      </c>
    </row>
    <row r="79" spans="3:12" ht="16.5" customHeight="1">
      <c r="C79" s="479" t="s">
        <v>256</v>
      </c>
      <c r="D79" s="480">
        <v>1</v>
      </c>
      <c r="E79" s="481"/>
      <c r="F79" s="482">
        <v>1</v>
      </c>
      <c r="G79" s="482"/>
      <c r="H79" s="482"/>
      <c r="I79" s="476"/>
      <c r="J79" s="476"/>
      <c r="K79" s="477">
        <v>1</v>
      </c>
      <c r="L79" s="278">
        <f t="shared" si="12"/>
        <v>3</v>
      </c>
    </row>
    <row r="80" spans="3:12" ht="16.5" customHeight="1">
      <c r="C80" s="483" t="s">
        <v>88</v>
      </c>
      <c r="D80" s="484">
        <v>1</v>
      </c>
      <c r="E80" s="484">
        <v>1</v>
      </c>
      <c r="F80" s="484"/>
      <c r="G80" s="484"/>
      <c r="H80" s="484"/>
      <c r="I80" s="475"/>
      <c r="J80" s="476"/>
      <c r="K80" s="477"/>
      <c r="L80" s="278">
        <f>SUM(D80:K80)</f>
        <v>2</v>
      </c>
    </row>
    <row r="81" spans="3:12" ht="16.5" customHeight="1">
      <c r="C81" s="485" t="s">
        <v>469</v>
      </c>
      <c r="D81" s="484"/>
      <c r="E81" s="484"/>
      <c r="F81" s="484"/>
      <c r="G81" s="484"/>
      <c r="H81" s="484"/>
      <c r="I81" s="475"/>
      <c r="J81" s="476">
        <v>1</v>
      </c>
      <c r="K81" s="477">
        <v>1</v>
      </c>
      <c r="L81" s="278">
        <f t="shared" ref="L81" si="13">SUM(D81:K81)</f>
        <v>2</v>
      </c>
    </row>
    <row r="82" spans="3:12" ht="16.5" customHeight="1">
      <c r="C82" s="486" t="s">
        <v>32</v>
      </c>
      <c r="D82" s="484"/>
      <c r="E82" s="484"/>
      <c r="F82" s="484"/>
      <c r="G82" s="484"/>
      <c r="H82" s="484"/>
      <c r="I82" s="481"/>
      <c r="J82" s="482">
        <v>1</v>
      </c>
      <c r="K82" s="487">
        <v>1</v>
      </c>
      <c r="L82" s="278">
        <f>SUM(D82:K82)</f>
        <v>2</v>
      </c>
    </row>
    <row r="83" spans="3:12" ht="16.5" customHeight="1">
      <c r="C83" s="488" t="s">
        <v>29</v>
      </c>
      <c r="D83" s="484">
        <v>1</v>
      </c>
      <c r="E83" s="484"/>
      <c r="F83" s="484"/>
      <c r="G83" s="484"/>
      <c r="H83" s="484"/>
      <c r="I83" s="481"/>
      <c r="J83" s="482"/>
      <c r="K83" s="487"/>
      <c r="L83" s="278">
        <f>SUM(D83:K83)</f>
        <v>1</v>
      </c>
    </row>
    <row r="84" spans="3:12" ht="16.5" customHeight="1">
      <c r="C84" s="488" t="s">
        <v>470</v>
      </c>
      <c r="D84" s="484"/>
      <c r="E84" s="484"/>
      <c r="F84" s="484"/>
      <c r="G84" s="484"/>
      <c r="H84" s="484">
        <v>1</v>
      </c>
      <c r="I84" s="489"/>
      <c r="J84" s="484"/>
      <c r="K84" s="490"/>
      <c r="L84" s="278">
        <f t="shared" ref="L84:L89" si="14">SUM(D84:K84)</f>
        <v>1</v>
      </c>
    </row>
    <row r="85" spans="3:12" ht="16.5" customHeight="1">
      <c r="C85" s="483" t="s">
        <v>471</v>
      </c>
      <c r="D85" s="484"/>
      <c r="E85" s="484"/>
      <c r="F85" s="484"/>
      <c r="G85" s="484"/>
      <c r="H85" s="484"/>
      <c r="I85" s="489"/>
      <c r="J85" s="484">
        <v>1</v>
      </c>
      <c r="K85" s="490"/>
      <c r="L85" s="278">
        <f t="shared" si="14"/>
        <v>1</v>
      </c>
    </row>
    <row r="86" spans="3:12" ht="16.5" customHeight="1">
      <c r="C86" s="483" t="s">
        <v>52</v>
      </c>
      <c r="D86" s="484"/>
      <c r="E86" s="484"/>
      <c r="F86" s="484"/>
      <c r="G86" s="484"/>
      <c r="H86" s="484"/>
      <c r="I86" s="144"/>
      <c r="J86" s="236">
        <v>1</v>
      </c>
      <c r="K86" s="146"/>
      <c r="L86" s="278">
        <f t="shared" si="14"/>
        <v>1</v>
      </c>
    </row>
    <row r="87" spans="3:12" ht="16.5" customHeight="1">
      <c r="C87" s="483" t="s">
        <v>472</v>
      </c>
      <c r="D87" s="484"/>
      <c r="E87" s="484"/>
      <c r="F87" s="484"/>
      <c r="G87" s="484"/>
      <c r="H87" s="484"/>
      <c r="I87" s="144">
        <v>1</v>
      </c>
      <c r="J87" s="236"/>
      <c r="K87" s="146"/>
      <c r="L87" s="278">
        <f t="shared" si="14"/>
        <v>1</v>
      </c>
    </row>
    <row r="88" spans="3:12" ht="16.5" customHeight="1">
      <c r="C88" s="483" t="s">
        <v>473</v>
      </c>
      <c r="D88" s="484"/>
      <c r="E88" s="484"/>
      <c r="F88" s="484"/>
      <c r="G88" s="484"/>
      <c r="H88" s="484"/>
      <c r="I88" s="144"/>
      <c r="J88" s="236">
        <v>1</v>
      </c>
      <c r="K88" s="146"/>
      <c r="L88" s="278">
        <f t="shared" si="14"/>
        <v>1</v>
      </c>
    </row>
    <row r="89" spans="3:12" ht="16.5" customHeight="1" thickBot="1">
      <c r="C89" s="483" t="s">
        <v>474</v>
      </c>
      <c r="D89" s="484">
        <v>1</v>
      </c>
      <c r="E89" s="484"/>
      <c r="F89" s="484"/>
      <c r="G89" s="484"/>
      <c r="H89" s="484"/>
      <c r="I89" s="144"/>
      <c r="J89" s="236"/>
      <c r="K89" s="146"/>
      <c r="L89" s="278">
        <f t="shared" si="14"/>
        <v>1</v>
      </c>
    </row>
    <row r="90" spans="3:12" ht="16.5" customHeight="1" thickBot="1">
      <c r="C90" s="59" t="s">
        <v>2</v>
      </c>
      <c r="D90" s="31">
        <f t="shared" ref="D90:L90" si="15">SUM(D76:D89)</f>
        <v>7</v>
      </c>
      <c r="E90" s="31">
        <f t="shared" si="15"/>
        <v>5</v>
      </c>
      <c r="F90" s="31">
        <f t="shared" si="15"/>
        <v>3</v>
      </c>
      <c r="G90" s="31">
        <f t="shared" si="15"/>
        <v>2</v>
      </c>
      <c r="H90" s="31">
        <f t="shared" si="15"/>
        <v>6</v>
      </c>
      <c r="I90" s="31">
        <f t="shared" si="15"/>
        <v>6</v>
      </c>
      <c r="J90" s="31">
        <f t="shared" si="15"/>
        <v>9</v>
      </c>
      <c r="K90" s="31">
        <f t="shared" si="15"/>
        <v>6</v>
      </c>
      <c r="L90" s="31">
        <f t="shared" si="15"/>
        <v>44</v>
      </c>
    </row>
    <row r="91" spans="3:12" ht="16.5" customHeight="1">
      <c r="C91" s="38"/>
      <c r="D91" s="12"/>
      <c r="E91" s="12"/>
      <c r="F91" s="12"/>
      <c r="G91" s="12"/>
      <c r="H91" s="12"/>
      <c r="I91" s="12"/>
      <c r="J91" s="12"/>
      <c r="K91" s="12"/>
      <c r="L91" s="97"/>
    </row>
    <row r="92" spans="3:12" ht="16.5" customHeight="1">
      <c r="C92" s="38"/>
      <c r="D92" s="12"/>
      <c r="E92" s="12"/>
      <c r="F92" s="12"/>
      <c r="G92" s="12"/>
      <c r="H92" s="12"/>
      <c r="I92" s="12"/>
      <c r="J92" s="12"/>
      <c r="K92" s="12"/>
      <c r="L92" s="97"/>
    </row>
    <row r="93" spans="3:12" ht="16.5" customHeight="1">
      <c r="C93" s="38"/>
      <c r="D93" s="12"/>
      <c r="E93" s="12"/>
      <c r="F93" s="12"/>
      <c r="G93" s="12"/>
      <c r="H93" s="12"/>
      <c r="I93" s="12"/>
      <c r="J93" s="12"/>
      <c r="K93" s="12"/>
      <c r="L93" s="97"/>
    </row>
    <row r="94" spans="3:12" ht="16.5" customHeight="1">
      <c r="C94" s="38"/>
      <c r="D94" s="12"/>
      <c r="E94" s="12"/>
      <c r="F94" s="12"/>
      <c r="G94" s="12"/>
      <c r="H94" s="12"/>
      <c r="I94" s="12"/>
      <c r="J94" s="12"/>
      <c r="K94" s="12"/>
      <c r="L94" s="97"/>
    </row>
    <row r="95" spans="3:12" ht="16.5" customHeight="1">
      <c r="C95" s="38"/>
      <c r="D95" s="12"/>
      <c r="E95" s="12"/>
      <c r="F95" s="12"/>
      <c r="G95" s="12"/>
      <c r="H95" s="12"/>
      <c r="I95" s="12"/>
      <c r="J95" s="12"/>
      <c r="K95" s="12"/>
      <c r="L95" s="97"/>
    </row>
    <row r="96" spans="3:12" ht="16.5" customHeight="1">
      <c r="C96" s="38"/>
      <c r="D96" s="12"/>
      <c r="E96" s="12"/>
      <c r="F96" s="12"/>
      <c r="G96" s="12"/>
      <c r="H96" s="12"/>
      <c r="I96" s="12"/>
      <c r="J96" s="12"/>
      <c r="K96" s="12"/>
      <c r="L96" s="97"/>
    </row>
    <row r="97" spans="3:12" ht="16.5" customHeight="1">
      <c r="C97" s="38"/>
      <c r="D97" s="12"/>
      <c r="E97" s="12"/>
      <c r="F97" s="12"/>
      <c r="G97" s="12"/>
      <c r="H97" s="12"/>
      <c r="I97" s="12"/>
      <c r="J97" s="12"/>
      <c r="K97" s="12"/>
      <c r="L97" s="97"/>
    </row>
    <row r="98" spans="3:12" ht="16.5" customHeight="1">
      <c r="C98" s="38"/>
      <c r="D98" s="12"/>
      <c r="E98" s="12"/>
      <c r="F98" s="12"/>
      <c r="G98" s="12"/>
      <c r="H98" s="12"/>
      <c r="I98" s="12"/>
      <c r="J98" s="12"/>
      <c r="K98" s="12"/>
      <c r="L98" s="97"/>
    </row>
    <row r="99" spans="3:12" ht="16.5" customHeight="1">
      <c r="C99" s="38"/>
      <c r="D99" s="12"/>
      <c r="E99" s="12"/>
      <c r="F99" s="12"/>
      <c r="G99" s="12"/>
      <c r="H99" s="12"/>
      <c r="I99" s="12"/>
      <c r="J99" s="12"/>
      <c r="K99" s="12"/>
      <c r="L99" s="97"/>
    </row>
    <row r="100" spans="3:12" ht="16.5" customHeight="1">
      <c r="C100" s="38"/>
      <c r="D100" s="12"/>
      <c r="E100" s="12"/>
      <c r="F100" s="12"/>
      <c r="G100" s="12"/>
      <c r="H100" s="12"/>
      <c r="I100" s="12"/>
      <c r="J100" s="12"/>
      <c r="K100" s="12"/>
      <c r="L100" s="97"/>
    </row>
    <row r="101" spans="3:12" ht="16.5" customHeight="1">
      <c r="C101" s="38"/>
      <c r="D101" s="12"/>
      <c r="E101" s="12"/>
      <c r="F101" s="12"/>
      <c r="G101" s="12"/>
      <c r="H101" s="12"/>
      <c r="I101" s="12"/>
      <c r="J101" s="12"/>
      <c r="K101" s="12"/>
      <c r="L101" s="97"/>
    </row>
    <row r="102" spans="3:12" ht="16.5" customHeight="1">
      <c r="C102" s="38"/>
      <c r="D102" s="12"/>
      <c r="E102" s="12"/>
      <c r="F102" s="12"/>
      <c r="G102" s="12"/>
      <c r="H102" s="12"/>
      <c r="I102" s="12"/>
      <c r="J102" s="12"/>
      <c r="K102" s="12"/>
      <c r="L102" s="97"/>
    </row>
    <row r="103" spans="3:12" ht="16.5" customHeight="1">
      <c r="C103" s="38"/>
      <c r="D103" s="12"/>
      <c r="E103" s="12"/>
      <c r="F103" s="12"/>
      <c r="G103" s="12"/>
      <c r="H103" s="12"/>
      <c r="I103" s="12"/>
      <c r="J103" s="12"/>
      <c r="K103" s="12"/>
      <c r="L103" s="97"/>
    </row>
    <row r="104" spans="3:12" ht="16.5" customHeight="1">
      <c r="C104" s="38"/>
      <c r="D104" s="12"/>
      <c r="E104" s="12"/>
      <c r="F104" s="12"/>
      <c r="G104" s="12"/>
      <c r="H104" s="12"/>
      <c r="I104" s="12"/>
      <c r="J104" s="12"/>
      <c r="K104" s="12"/>
      <c r="L104" s="97"/>
    </row>
    <row r="105" spans="3:12" ht="16.5" customHeight="1">
      <c r="C105" s="38"/>
      <c r="D105" s="12"/>
      <c r="E105" s="12"/>
      <c r="F105" s="12"/>
      <c r="G105" s="12"/>
      <c r="H105" s="12"/>
      <c r="I105" s="12"/>
      <c r="J105" s="12"/>
      <c r="K105" s="12"/>
      <c r="L105" s="97"/>
    </row>
    <row r="106" spans="3:12" ht="16.5" customHeight="1">
      <c r="C106" s="38"/>
      <c r="D106" s="12"/>
      <c r="E106" s="12"/>
      <c r="F106" s="12"/>
      <c r="G106" s="12"/>
      <c r="H106" s="12"/>
      <c r="I106" s="12"/>
      <c r="J106" s="12"/>
      <c r="K106" s="12"/>
      <c r="L106" s="97"/>
    </row>
    <row r="107" spans="3:12" ht="16.5" customHeight="1">
      <c r="C107" s="38"/>
      <c r="D107" s="12"/>
      <c r="E107" s="12"/>
      <c r="F107" s="12"/>
      <c r="G107" s="12"/>
      <c r="H107" s="12"/>
      <c r="I107" s="12"/>
      <c r="J107" s="12"/>
      <c r="K107" s="12"/>
      <c r="L107" s="97"/>
    </row>
    <row r="108" spans="3:12" ht="16.5" customHeight="1">
      <c r="C108" s="38"/>
      <c r="D108" s="12"/>
      <c r="E108" s="12"/>
      <c r="F108" s="12"/>
      <c r="G108" s="12"/>
      <c r="H108" s="12"/>
      <c r="I108" s="12"/>
      <c r="J108" s="12"/>
      <c r="K108" s="12"/>
      <c r="L108" s="97"/>
    </row>
    <row r="109" spans="3:12" ht="16.5" customHeight="1">
      <c r="C109" s="38"/>
      <c r="D109" s="12"/>
      <c r="E109" s="12"/>
      <c r="F109" s="12"/>
      <c r="G109" s="12"/>
      <c r="H109" s="12"/>
      <c r="I109" s="12"/>
      <c r="J109" s="12"/>
      <c r="K109" s="12"/>
      <c r="L109" s="97"/>
    </row>
    <row r="110" spans="3:12" ht="16.5" customHeight="1">
      <c r="C110" s="38"/>
      <c r="D110" s="12"/>
      <c r="E110" s="12"/>
      <c r="F110" s="12"/>
      <c r="G110" s="12"/>
      <c r="H110" s="12"/>
      <c r="I110" s="12"/>
      <c r="J110" s="12"/>
      <c r="K110" s="12"/>
      <c r="L110" s="97"/>
    </row>
    <row r="111" spans="3:12" ht="16.5" customHeight="1">
      <c r="C111" s="38"/>
      <c r="D111" s="12"/>
      <c r="E111" s="12"/>
      <c r="F111" s="12"/>
      <c r="G111" s="12"/>
      <c r="H111" s="12"/>
      <c r="I111" s="12"/>
      <c r="J111" s="12"/>
      <c r="K111" s="12"/>
      <c r="L111" s="97"/>
    </row>
    <row r="112" spans="3:12" ht="16.5" customHeight="1">
      <c r="C112" s="38"/>
      <c r="D112" s="12"/>
      <c r="E112" s="12"/>
      <c r="F112" s="12"/>
      <c r="G112" s="12"/>
      <c r="H112" s="12"/>
      <c r="I112" s="12"/>
      <c r="J112" s="12"/>
      <c r="K112" s="12"/>
      <c r="L112" s="97"/>
    </row>
    <row r="113" spans="3:12" ht="16.5" customHeight="1">
      <c r="C113" s="38"/>
      <c r="D113" s="12"/>
      <c r="E113" s="12"/>
      <c r="F113" s="12"/>
      <c r="G113" s="12"/>
      <c r="H113" s="12"/>
      <c r="I113" s="12"/>
      <c r="J113" s="12"/>
      <c r="K113" s="12"/>
      <c r="L113" s="97"/>
    </row>
    <row r="114" spans="3:12" ht="16.5" customHeight="1">
      <c r="C114" s="38"/>
      <c r="D114" s="12"/>
      <c r="E114" s="12"/>
      <c r="F114" s="12"/>
      <c r="G114" s="12"/>
      <c r="H114" s="12"/>
      <c r="I114" s="12"/>
      <c r="J114" s="12"/>
      <c r="K114" s="12"/>
      <c r="L114" s="97"/>
    </row>
    <row r="115" spans="3:12" ht="16.5" customHeight="1">
      <c r="C115" s="38"/>
      <c r="D115" s="12"/>
      <c r="E115" s="12"/>
      <c r="F115" s="12"/>
      <c r="G115" s="12"/>
      <c r="H115" s="12"/>
      <c r="I115" s="12"/>
      <c r="J115" s="12"/>
      <c r="K115" s="12"/>
      <c r="L115" s="97"/>
    </row>
    <row r="116" spans="3:12" ht="16.5" customHeight="1">
      <c r="C116" s="38"/>
      <c r="D116" s="12"/>
      <c r="E116" s="12"/>
      <c r="F116" s="12"/>
      <c r="G116" s="12"/>
      <c r="H116" s="12"/>
      <c r="I116" s="12"/>
      <c r="J116" s="12"/>
      <c r="K116" s="12"/>
      <c r="L116" s="97"/>
    </row>
    <row r="117" spans="3:12" ht="16.5" customHeight="1">
      <c r="C117" s="38"/>
      <c r="D117" s="12"/>
      <c r="E117" s="12"/>
      <c r="F117" s="12"/>
      <c r="G117" s="12"/>
      <c r="H117" s="12"/>
      <c r="I117" s="12"/>
      <c r="J117" s="12"/>
      <c r="K117" s="12"/>
      <c r="L117" s="97"/>
    </row>
    <row r="118" spans="3:12" ht="16.5" customHeight="1">
      <c r="C118" s="38"/>
      <c r="D118" s="12"/>
      <c r="E118" s="12"/>
      <c r="F118" s="12"/>
      <c r="G118" s="12"/>
      <c r="H118" s="12"/>
      <c r="I118" s="12"/>
      <c r="J118" s="12"/>
      <c r="K118" s="12"/>
      <c r="L118" s="97"/>
    </row>
    <row r="119" spans="3:12" ht="16.5" customHeight="1">
      <c r="C119" s="38"/>
      <c r="D119" s="12"/>
      <c r="E119" s="12"/>
      <c r="F119" s="12"/>
      <c r="G119" s="12"/>
      <c r="H119" s="12"/>
      <c r="I119" s="12"/>
      <c r="J119" s="12"/>
      <c r="K119" s="12"/>
      <c r="L119" s="97"/>
    </row>
    <row r="120" spans="3:12" ht="16.5" customHeight="1">
      <c r="C120" s="38"/>
      <c r="D120" s="12"/>
      <c r="E120" s="12"/>
      <c r="F120" s="12"/>
      <c r="G120" s="12"/>
      <c r="H120" s="12"/>
      <c r="I120" s="12"/>
      <c r="J120" s="12"/>
      <c r="K120" s="12"/>
      <c r="L120" s="97"/>
    </row>
    <row r="121" spans="3:12" ht="16.5" customHeight="1">
      <c r="C121" s="38"/>
      <c r="D121" s="12"/>
      <c r="E121" s="12"/>
      <c r="F121" s="12"/>
      <c r="G121" s="12"/>
      <c r="H121" s="12"/>
      <c r="I121" s="12"/>
      <c r="J121" s="12"/>
      <c r="K121" s="12"/>
      <c r="L121" s="97"/>
    </row>
    <row r="122" spans="3:12" ht="16.5" customHeight="1">
      <c r="C122" s="38"/>
      <c r="D122" s="12"/>
      <c r="E122" s="12"/>
      <c r="F122" s="12"/>
      <c r="G122" s="12"/>
      <c r="H122" s="12"/>
      <c r="I122" s="12"/>
      <c r="J122" s="12"/>
      <c r="K122" s="12"/>
      <c r="L122" s="97"/>
    </row>
    <row r="123" spans="3:12" ht="16.5" customHeight="1">
      <c r="C123" s="38"/>
      <c r="D123" s="12"/>
      <c r="E123" s="12"/>
      <c r="F123" s="12"/>
      <c r="G123" s="12"/>
      <c r="H123" s="12"/>
      <c r="I123" s="12"/>
      <c r="J123" s="12"/>
      <c r="K123" s="12"/>
      <c r="L123" s="97"/>
    </row>
    <row r="124" spans="3:12" ht="16.5" customHeight="1">
      <c r="C124" s="38"/>
      <c r="D124" s="12"/>
      <c r="E124" s="12"/>
      <c r="F124" s="12"/>
      <c r="G124" s="12"/>
      <c r="H124" s="12"/>
      <c r="I124" s="12"/>
      <c r="J124" s="12"/>
      <c r="K124" s="12"/>
      <c r="L124" s="97"/>
    </row>
    <row r="125" spans="3:12" ht="16.5" customHeight="1">
      <c r="C125" s="38"/>
      <c r="D125" s="12"/>
      <c r="E125" s="12"/>
      <c r="F125" s="12"/>
      <c r="G125" s="12"/>
      <c r="H125" s="12"/>
      <c r="I125" s="12"/>
      <c r="J125" s="12"/>
      <c r="K125" s="12"/>
      <c r="L125" s="97"/>
    </row>
    <row r="126" spans="3:12" ht="16.5" customHeight="1">
      <c r="C126" s="38"/>
      <c r="D126" s="12"/>
      <c r="E126" s="12"/>
      <c r="F126" s="12"/>
      <c r="G126" s="12"/>
      <c r="H126" s="12"/>
      <c r="I126" s="12"/>
      <c r="J126" s="12"/>
      <c r="K126" s="12"/>
      <c r="L126" s="97"/>
    </row>
    <row r="127" spans="3:12" ht="16.5" customHeight="1">
      <c r="C127" s="38"/>
      <c r="D127" s="12"/>
      <c r="E127" s="12"/>
      <c r="F127" s="12"/>
      <c r="G127" s="12"/>
      <c r="H127" s="12"/>
      <c r="I127" s="12"/>
      <c r="J127" s="12"/>
      <c r="K127" s="12"/>
      <c r="L127" s="97"/>
    </row>
    <row r="128" spans="3:12" ht="16.5" customHeight="1">
      <c r="C128" s="38"/>
      <c r="D128" s="12"/>
      <c r="E128" s="12"/>
      <c r="F128" s="12"/>
      <c r="G128" s="12"/>
      <c r="H128" s="12"/>
      <c r="I128" s="12"/>
      <c r="J128" s="12"/>
      <c r="K128" s="12"/>
      <c r="L128" s="97"/>
    </row>
    <row r="129" spans="3:12" ht="16.5" customHeight="1">
      <c r="C129" s="38"/>
      <c r="D129" s="12"/>
      <c r="E129" s="12"/>
      <c r="F129" s="12"/>
      <c r="G129" s="12"/>
      <c r="H129" s="12"/>
      <c r="I129" s="12"/>
      <c r="J129" s="12"/>
      <c r="K129" s="12"/>
      <c r="L129" s="97"/>
    </row>
    <row r="130" spans="3:12" ht="16.5" customHeight="1">
      <c r="C130" s="38"/>
      <c r="D130" s="12"/>
      <c r="E130" s="12"/>
      <c r="F130" s="12"/>
      <c r="G130" s="12"/>
      <c r="H130" s="12"/>
      <c r="I130" s="12"/>
      <c r="J130" s="12"/>
      <c r="K130" s="12"/>
      <c r="L130" s="97"/>
    </row>
    <row r="131" spans="3:12" ht="16.5" customHeight="1">
      <c r="C131" s="38"/>
      <c r="D131" s="12"/>
      <c r="E131" s="12"/>
      <c r="F131" s="12"/>
      <c r="G131" s="12"/>
      <c r="H131" s="12"/>
      <c r="I131" s="12"/>
      <c r="J131" s="12"/>
      <c r="K131" s="12"/>
      <c r="L131" s="97"/>
    </row>
    <row r="132" spans="3:12" ht="16.5" customHeight="1">
      <c r="C132" s="38"/>
      <c r="D132" s="12"/>
      <c r="E132" s="12"/>
      <c r="F132" s="12"/>
      <c r="G132" s="12"/>
      <c r="H132" s="12"/>
      <c r="I132" s="12"/>
      <c r="J132" s="12"/>
      <c r="K132" s="12"/>
      <c r="L132" s="97"/>
    </row>
    <row r="133" spans="3:12" ht="16.5" customHeight="1">
      <c r="C133" s="38"/>
      <c r="D133" s="12"/>
      <c r="E133" s="12"/>
      <c r="F133" s="12"/>
      <c r="G133" s="12"/>
      <c r="H133" s="12"/>
      <c r="I133" s="12"/>
      <c r="J133" s="12"/>
      <c r="K133" s="12"/>
      <c r="L133" s="97"/>
    </row>
    <row r="134" spans="3:12" ht="16.5" customHeight="1">
      <c r="C134" s="38"/>
      <c r="D134" s="12"/>
      <c r="E134" s="12"/>
      <c r="F134" s="12"/>
      <c r="G134" s="12"/>
      <c r="H134" s="12"/>
      <c r="I134" s="12"/>
      <c r="J134" s="12"/>
      <c r="K134" s="12"/>
      <c r="L134" s="97"/>
    </row>
    <row r="135" spans="3:12">
      <c r="C135" s="38"/>
      <c r="D135" s="12"/>
      <c r="E135" s="12"/>
      <c r="F135" s="12"/>
      <c r="G135" s="12"/>
      <c r="H135" s="12"/>
      <c r="I135" s="12"/>
      <c r="J135" s="12"/>
      <c r="K135" s="12"/>
      <c r="L135" s="97"/>
    </row>
    <row r="136" spans="3:12">
      <c r="C136" s="38"/>
      <c r="D136" s="12"/>
      <c r="E136" s="12"/>
      <c r="F136" s="12"/>
      <c r="G136" s="12"/>
      <c r="H136" s="12"/>
      <c r="I136" s="12"/>
      <c r="J136" s="12"/>
      <c r="K136" s="12"/>
      <c r="L136" s="97"/>
    </row>
    <row r="137" spans="3:12">
      <c r="C137" s="38"/>
      <c r="D137" s="12"/>
      <c r="E137" s="12"/>
      <c r="F137" s="12"/>
      <c r="G137" s="12"/>
      <c r="H137" s="12"/>
      <c r="I137" s="12"/>
      <c r="J137" s="12"/>
      <c r="K137" s="12"/>
      <c r="L137" s="97"/>
    </row>
    <row r="138" spans="3:12">
      <c r="C138" s="38"/>
      <c r="D138" s="12"/>
      <c r="E138" s="12"/>
      <c r="F138" s="12"/>
      <c r="G138" s="12"/>
      <c r="H138" s="12"/>
      <c r="I138" s="12"/>
      <c r="J138" s="12"/>
      <c r="K138" s="12"/>
      <c r="L138" s="97"/>
    </row>
    <row r="139" spans="3:12">
      <c r="C139" s="38"/>
      <c r="D139" s="12"/>
      <c r="E139" s="12"/>
      <c r="F139" s="12"/>
      <c r="G139" s="12"/>
      <c r="H139" s="12"/>
      <c r="I139" s="12"/>
      <c r="J139" s="12"/>
      <c r="K139" s="12"/>
      <c r="L139" s="38"/>
    </row>
    <row r="140" spans="3:12" ht="15.75" thickBot="1"/>
    <row r="141" spans="3:12" ht="15.75" thickBot="1">
      <c r="C141" s="553" t="s">
        <v>1</v>
      </c>
      <c r="D141" s="546" t="s">
        <v>40</v>
      </c>
      <c r="E141" s="547"/>
      <c r="F141" s="547"/>
      <c r="G141" s="547"/>
      <c r="H141" s="547"/>
      <c r="I141" s="547"/>
      <c r="J141" s="547"/>
      <c r="K141" s="547"/>
      <c r="L141" s="548"/>
    </row>
    <row r="142" spans="3:12" ht="16.5" thickTop="1" thickBot="1">
      <c r="C142" s="554"/>
      <c r="D142" s="33" t="s">
        <v>3</v>
      </c>
      <c r="E142" s="34" t="s">
        <v>4</v>
      </c>
      <c r="F142" s="34" t="s">
        <v>5</v>
      </c>
      <c r="G142" s="34" t="s">
        <v>6</v>
      </c>
      <c r="H142" s="34" t="s">
        <v>7</v>
      </c>
      <c r="I142" s="34" t="s">
        <v>8</v>
      </c>
      <c r="J142" s="34" t="s">
        <v>9</v>
      </c>
      <c r="K142" s="35" t="s">
        <v>10</v>
      </c>
      <c r="L142" s="37" t="s">
        <v>17</v>
      </c>
    </row>
    <row r="143" spans="3:12">
      <c r="C143" s="53" t="s">
        <v>33</v>
      </c>
      <c r="D143" s="24"/>
      <c r="E143" s="25"/>
      <c r="F143" s="13"/>
      <c r="G143" s="13"/>
      <c r="H143" s="13">
        <v>2</v>
      </c>
      <c r="I143" s="13">
        <v>1</v>
      </c>
      <c r="J143" s="13">
        <v>1</v>
      </c>
      <c r="K143" s="14"/>
      <c r="L143" s="26">
        <f t="shared" ref="L143:L152" si="16">SUM(D143:K143)</f>
        <v>4</v>
      </c>
    </row>
    <row r="144" spans="3:12">
      <c r="C144" s="58" t="s">
        <v>32</v>
      </c>
      <c r="D144" s="27"/>
      <c r="E144" s="28"/>
      <c r="F144" s="7"/>
      <c r="G144" s="7"/>
      <c r="H144" s="7"/>
      <c r="I144" s="7"/>
      <c r="J144" s="7">
        <v>1</v>
      </c>
      <c r="K144" s="29">
        <v>2</v>
      </c>
      <c r="L144" s="26">
        <f t="shared" si="16"/>
        <v>3</v>
      </c>
    </row>
    <row r="145" spans="3:12">
      <c r="C145" s="49" t="s">
        <v>31</v>
      </c>
      <c r="D145" s="27">
        <v>1</v>
      </c>
      <c r="E145" s="28">
        <v>1</v>
      </c>
      <c r="F145" s="7"/>
      <c r="G145" s="7"/>
      <c r="H145" s="7">
        <v>2</v>
      </c>
      <c r="I145" s="7"/>
      <c r="J145" s="7">
        <v>2</v>
      </c>
      <c r="K145" s="29">
        <v>1</v>
      </c>
      <c r="L145" s="26">
        <f t="shared" si="16"/>
        <v>7</v>
      </c>
    </row>
    <row r="146" spans="3:12">
      <c r="C146" s="48" t="s">
        <v>39</v>
      </c>
      <c r="D146" s="30"/>
      <c r="E146" s="5"/>
      <c r="F146" s="6"/>
      <c r="G146" s="6"/>
      <c r="H146" s="93">
        <v>3</v>
      </c>
      <c r="I146" s="93">
        <v>2</v>
      </c>
      <c r="J146" s="93">
        <v>1</v>
      </c>
      <c r="K146" s="8">
        <v>1</v>
      </c>
      <c r="L146" s="26">
        <f t="shared" si="16"/>
        <v>7</v>
      </c>
    </row>
    <row r="147" spans="3:12">
      <c r="C147" s="49" t="s">
        <v>37</v>
      </c>
      <c r="D147" s="30">
        <v>1</v>
      </c>
      <c r="E147" s="5"/>
      <c r="F147" s="6">
        <v>1</v>
      </c>
      <c r="G147" s="79"/>
      <c r="H147" s="72"/>
      <c r="I147" s="72"/>
      <c r="J147" s="72">
        <v>1</v>
      </c>
      <c r="K147" s="152"/>
      <c r="L147" s="26">
        <f t="shared" si="16"/>
        <v>3</v>
      </c>
    </row>
    <row r="148" spans="3:12">
      <c r="C148" s="55" t="s">
        <v>80</v>
      </c>
      <c r="D148" s="30">
        <v>2</v>
      </c>
      <c r="E148" s="5"/>
      <c r="F148" s="6"/>
      <c r="G148" s="79"/>
      <c r="H148" s="72"/>
      <c r="I148" s="153"/>
      <c r="J148" s="72"/>
      <c r="K148" s="152"/>
      <c r="L148" s="26">
        <f t="shared" si="16"/>
        <v>2</v>
      </c>
    </row>
    <row r="149" spans="3:12">
      <c r="C149" s="96" t="s">
        <v>81</v>
      </c>
      <c r="D149" s="30"/>
      <c r="E149" s="5"/>
      <c r="F149" s="6"/>
      <c r="G149" s="79"/>
      <c r="H149" s="72"/>
      <c r="I149" s="153"/>
      <c r="J149" s="72"/>
      <c r="K149" s="152">
        <v>1</v>
      </c>
      <c r="L149" s="26">
        <f t="shared" si="16"/>
        <v>1</v>
      </c>
    </row>
    <row r="150" spans="3:12">
      <c r="C150" s="96"/>
      <c r="D150" s="30"/>
      <c r="E150" s="5"/>
      <c r="F150" s="6"/>
      <c r="G150" s="79"/>
      <c r="H150" s="72"/>
      <c r="I150" s="153"/>
      <c r="J150" s="72"/>
      <c r="K150" s="152"/>
      <c r="L150" s="26">
        <f t="shared" si="16"/>
        <v>0</v>
      </c>
    </row>
    <row r="151" spans="3:12">
      <c r="C151" s="96"/>
      <c r="D151" s="30"/>
      <c r="E151" s="5"/>
      <c r="F151" s="6"/>
      <c r="G151" s="79"/>
      <c r="H151" s="72"/>
      <c r="I151" s="153"/>
      <c r="J151" s="72"/>
      <c r="K151" s="152"/>
      <c r="L151" s="26">
        <f t="shared" si="16"/>
        <v>0</v>
      </c>
    </row>
    <row r="152" spans="3:12" ht="15.75" thickBot="1">
      <c r="C152" s="48"/>
      <c r="D152" s="30"/>
      <c r="E152" s="5"/>
      <c r="F152" s="6"/>
      <c r="G152" s="6"/>
      <c r="H152" s="100"/>
      <c r="I152" s="100"/>
      <c r="J152" s="100"/>
      <c r="K152" s="8"/>
      <c r="L152" s="26">
        <f t="shared" si="16"/>
        <v>0</v>
      </c>
    </row>
    <row r="153" spans="3:12" ht="15.75" thickBot="1">
      <c r="C153" s="56" t="s">
        <v>2</v>
      </c>
      <c r="D153" s="31">
        <f>SUM(D143:D152)</f>
        <v>4</v>
      </c>
      <c r="E153" s="32">
        <f>SUM(E143:E152)</f>
        <v>1</v>
      </c>
      <c r="F153" s="32">
        <f t="shared" ref="F153:K153" si="17">SUM(F143:F152)</f>
        <v>1</v>
      </c>
      <c r="G153" s="32">
        <f t="shared" si="17"/>
        <v>0</v>
      </c>
      <c r="H153" s="32">
        <f t="shared" si="17"/>
        <v>7</v>
      </c>
      <c r="I153" s="32">
        <f t="shared" si="17"/>
        <v>3</v>
      </c>
      <c r="J153" s="32">
        <f t="shared" si="17"/>
        <v>6</v>
      </c>
      <c r="K153" s="32">
        <f t="shared" si="17"/>
        <v>5</v>
      </c>
      <c r="L153" s="23">
        <f>SUM(L143:L152)</f>
        <v>27</v>
      </c>
    </row>
    <row r="154" spans="3:12">
      <c r="C154" s="38"/>
      <c r="D154" s="12"/>
      <c r="E154" s="12"/>
      <c r="F154" s="12"/>
      <c r="G154" s="12"/>
      <c r="H154" s="12"/>
      <c r="I154" s="12"/>
      <c r="J154" s="12"/>
      <c r="K154" s="12"/>
      <c r="L154" s="62"/>
    </row>
    <row r="155" spans="3:12" ht="15.75" thickBot="1">
      <c r="C155" s="38"/>
      <c r="D155" s="12"/>
      <c r="E155" s="12"/>
      <c r="F155" s="12"/>
      <c r="G155" s="12"/>
      <c r="H155" s="12"/>
      <c r="I155" s="12"/>
      <c r="J155" s="12"/>
      <c r="K155" s="12"/>
      <c r="L155" s="97"/>
    </row>
    <row r="156" spans="3:12" ht="15.75" thickBot="1">
      <c r="C156" s="553" t="s">
        <v>1</v>
      </c>
      <c r="D156" s="546" t="s">
        <v>46</v>
      </c>
      <c r="E156" s="547"/>
      <c r="F156" s="547"/>
      <c r="G156" s="547"/>
      <c r="H156" s="547"/>
      <c r="I156" s="547"/>
      <c r="J156" s="547"/>
      <c r="K156" s="547"/>
      <c r="L156" s="548"/>
    </row>
    <row r="157" spans="3:12" ht="16.5" thickTop="1" thickBot="1">
      <c r="C157" s="554"/>
      <c r="D157" s="33" t="s">
        <v>3</v>
      </c>
      <c r="E157" s="34" t="s">
        <v>4</v>
      </c>
      <c r="F157" s="34" t="s">
        <v>5</v>
      </c>
      <c r="G157" s="34" t="s">
        <v>6</v>
      </c>
      <c r="H157" s="34" t="s">
        <v>7</v>
      </c>
      <c r="I157" s="34" t="s">
        <v>8</v>
      </c>
      <c r="J157" s="34" t="s">
        <v>9</v>
      </c>
      <c r="K157" s="35" t="s">
        <v>10</v>
      </c>
      <c r="L157" s="37" t="s">
        <v>17</v>
      </c>
    </row>
    <row r="158" spans="3:12">
      <c r="C158" s="75" t="s">
        <v>31</v>
      </c>
      <c r="D158" s="78">
        <v>2</v>
      </c>
      <c r="E158" s="66">
        <v>2</v>
      </c>
      <c r="F158" s="66"/>
      <c r="G158" s="66"/>
      <c r="H158" s="66">
        <v>2</v>
      </c>
      <c r="I158" s="66">
        <v>1</v>
      </c>
      <c r="J158" s="66">
        <v>2</v>
      </c>
      <c r="K158" s="79">
        <v>1</v>
      </c>
      <c r="L158" s="80">
        <f t="shared" ref="L158:L160" si="18">SUM(D158:K158)</f>
        <v>10</v>
      </c>
    </row>
    <row r="159" spans="3:12" ht="15.75" thickBot="1">
      <c r="C159" s="73" t="s">
        <v>32</v>
      </c>
      <c r="D159" s="81"/>
      <c r="E159" s="72"/>
      <c r="F159" s="72"/>
      <c r="G159" s="72"/>
      <c r="H159" s="72"/>
      <c r="I159" s="72"/>
      <c r="J159" s="72">
        <v>1</v>
      </c>
      <c r="K159" s="74">
        <v>1</v>
      </c>
      <c r="L159" s="80">
        <f t="shared" si="18"/>
        <v>2</v>
      </c>
    </row>
    <row r="160" spans="3:12">
      <c r="C160" s="60" t="s">
        <v>33</v>
      </c>
      <c r="D160" s="82"/>
      <c r="E160" s="83"/>
      <c r="F160" s="83">
        <v>1</v>
      </c>
      <c r="G160" s="83">
        <v>1</v>
      </c>
      <c r="H160" s="83">
        <v>2</v>
      </c>
      <c r="I160" s="83">
        <v>1</v>
      </c>
      <c r="J160" s="83">
        <v>1</v>
      </c>
      <c r="K160" s="67">
        <v>1</v>
      </c>
      <c r="L160" s="80">
        <f t="shared" si="18"/>
        <v>7</v>
      </c>
    </row>
    <row r="161" spans="3:12">
      <c r="C161" s="76" t="s">
        <v>72</v>
      </c>
      <c r="D161" s="78"/>
      <c r="E161" s="66"/>
      <c r="F161" s="66"/>
      <c r="G161" s="66"/>
      <c r="H161" s="66"/>
      <c r="I161" s="66"/>
      <c r="J161" s="69"/>
      <c r="K161" s="72">
        <v>1</v>
      </c>
      <c r="L161" s="70">
        <f>SUM(D161:K161)</f>
        <v>1</v>
      </c>
    </row>
    <row r="162" spans="3:12">
      <c r="C162" s="73"/>
      <c r="D162" s="78"/>
      <c r="E162" s="66"/>
      <c r="F162" s="66"/>
      <c r="G162" s="66"/>
      <c r="H162" s="66"/>
      <c r="I162" s="66"/>
      <c r="J162" s="66"/>
      <c r="K162" s="71"/>
      <c r="L162" s="80">
        <f t="shared" ref="L162:L164" si="19">SUM(D162:K162)</f>
        <v>0</v>
      </c>
    </row>
    <row r="163" spans="3:12" ht="15.75" thickBot="1">
      <c r="C163" s="77"/>
      <c r="D163" s="88"/>
      <c r="E163" s="89"/>
      <c r="F163" s="89"/>
      <c r="G163" s="89"/>
      <c r="H163" s="89"/>
      <c r="I163" s="89"/>
      <c r="J163" s="89"/>
      <c r="K163" s="71"/>
      <c r="L163" s="80">
        <f t="shared" si="19"/>
        <v>0</v>
      </c>
    </row>
    <row r="164" spans="3:12" ht="15.75" thickBot="1">
      <c r="C164" s="77" t="s">
        <v>45</v>
      </c>
      <c r="D164" s="86"/>
      <c r="E164" s="87"/>
      <c r="F164" s="87"/>
      <c r="G164" s="87"/>
      <c r="H164" s="87"/>
      <c r="I164" s="87"/>
      <c r="J164" s="87"/>
      <c r="K164" s="84"/>
      <c r="L164" s="85">
        <f t="shared" si="19"/>
        <v>0</v>
      </c>
    </row>
    <row r="165" spans="3:12" ht="15.75" thickBot="1">
      <c r="C165" s="56" t="s">
        <v>2</v>
      </c>
      <c r="D165" s="32">
        <f t="shared" ref="D165:L165" si="20">SUM(D158:D164)</f>
        <v>2</v>
      </c>
      <c r="E165" s="21">
        <f t="shared" si="20"/>
        <v>2</v>
      </c>
      <c r="F165" s="21">
        <f t="shared" si="20"/>
        <v>1</v>
      </c>
      <c r="G165" s="21">
        <f t="shared" si="20"/>
        <v>1</v>
      </c>
      <c r="H165" s="21">
        <f t="shared" si="20"/>
        <v>4</v>
      </c>
      <c r="I165" s="21">
        <f t="shared" si="20"/>
        <v>2</v>
      </c>
      <c r="J165" s="21">
        <f t="shared" si="20"/>
        <v>4</v>
      </c>
      <c r="K165" s="22">
        <f t="shared" si="20"/>
        <v>4</v>
      </c>
      <c r="L165" s="23">
        <f t="shared" si="20"/>
        <v>20</v>
      </c>
    </row>
    <row r="166" spans="3:12" ht="15.75" thickBot="1">
      <c r="C166" s="38"/>
      <c r="D166" s="12"/>
      <c r="E166" s="12"/>
      <c r="F166" s="12"/>
      <c r="G166" s="12"/>
      <c r="H166" s="12"/>
      <c r="I166" s="12"/>
      <c r="J166" s="12"/>
      <c r="K166" s="12"/>
      <c r="L166" s="97"/>
    </row>
    <row r="167" spans="3:12" ht="15.75" thickBot="1">
      <c r="C167" s="553" t="s">
        <v>1</v>
      </c>
      <c r="D167" s="546" t="s">
        <v>47</v>
      </c>
      <c r="E167" s="547"/>
      <c r="F167" s="547"/>
      <c r="G167" s="547"/>
      <c r="H167" s="547"/>
      <c r="I167" s="547"/>
      <c r="J167" s="547"/>
      <c r="K167" s="547"/>
      <c r="L167" s="548"/>
    </row>
    <row r="168" spans="3:12" ht="16.5" thickTop="1" thickBot="1">
      <c r="C168" s="554"/>
      <c r="D168" s="33" t="s">
        <v>3</v>
      </c>
      <c r="E168" s="34" t="s">
        <v>4</v>
      </c>
      <c r="F168" s="34" t="s">
        <v>5</v>
      </c>
      <c r="G168" s="34" t="s">
        <v>6</v>
      </c>
      <c r="H168" s="34" t="s">
        <v>7</v>
      </c>
      <c r="I168" s="34" t="s">
        <v>8</v>
      </c>
      <c r="J168" s="34" t="s">
        <v>9</v>
      </c>
      <c r="K168" s="35" t="s">
        <v>10</v>
      </c>
      <c r="L168" s="37" t="s">
        <v>17</v>
      </c>
    </row>
    <row r="169" spans="3:12">
      <c r="C169" s="53" t="s">
        <v>33</v>
      </c>
      <c r="D169" s="25"/>
      <c r="E169" s="13">
        <v>1</v>
      </c>
      <c r="F169" s="13">
        <v>1</v>
      </c>
      <c r="G169" s="13"/>
      <c r="H169" s="13">
        <v>1</v>
      </c>
      <c r="I169" s="13"/>
      <c r="J169" s="13">
        <v>1</v>
      </c>
      <c r="K169" s="14"/>
      <c r="L169" s="26">
        <f t="shared" ref="L169:L173" si="21">SUM(D169:K169)</f>
        <v>4</v>
      </c>
    </row>
    <row r="170" spans="3:12">
      <c r="C170" s="52" t="s">
        <v>31</v>
      </c>
      <c r="D170" s="5">
        <v>2</v>
      </c>
      <c r="E170" s="6">
        <v>2</v>
      </c>
      <c r="F170" s="6"/>
      <c r="G170" s="6"/>
      <c r="H170" s="6">
        <v>2</v>
      </c>
      <c r="I170" s="6">
        <v>1</v>
      </c>
      <c r="J170" s="6">
        <v>2</v>
      </c>
      <c r="K170" s="8">
        <v>1</v>
      </c>
      <c r="L170" s="16">
        <f t="shared" si="21"/>
        <v>10</v>
      </c>
    </row>
    <row r="171" spans="3:12">
      <c r="C171" s="54" t="s">
        <v>82</v>
      </c>
      <c r="D171" s="5"/>
      <c r="E171" s="6">
        <v>1</v>
      </c>
      <c r="F171" s="6">
        <v>1</v>
      </c>
      <c r="G171" s="6">
        <v>1</v>
      </c>
      <c r="H171" s="6"/>
      <c r="I171" s="6"/>
      <c r="J171" s="6"/>
      <c r="K171" s="8"/>
      <c r="L171" s="17">
        <f t="shared" si="21"/>
        <v>3</v>
      </c>
    </row>
    <row r="172" spans="3:12">
      <c r="C172" s="52" t="s">
        <v>30</v>
      </c>
      <c r="D172" s="5"/>
      <c r="E172" s="6"/>
      <c r="F172" s="6"/>
      <c r="G172" s="6"/>
      <c r="H172" s="6"/>
      <c r="I172" s="6"/>
      <c r="J172" s="6">
        <v>1</v>
      </c>
      <c r="K172" s="8"/>
      <c r="L172" s="17">
        <f t="shared" si="21"/>
        <v>1</v>
      </c>
    </row>
    <row r="173" spans="3:12" ht="15.75" thickBot="1">
      <c r="C173" s="51" t="s">
        <v>39</v>
      </c>
      <c r="D173" s="9"/>
      <c r="E173" s="10"/>
      <c r="F173" s="10"/>
      <c r="G173" s="10"/>
      <c r="H173" s="10">
        <v>2</v>
      </c>
      <c r="I173" s="10">
        <v>2</v>
      </c>
      <c r="J173" s="10"/>
      <c r="K173" s="18"/>
      <c r="L173" s="19">
        <f t="shared" si="21"/>
        <v>4</v>
      </c>
    </row>
    <row r="174" spans="3:12" ht="15.75" thickBot="1">
      <c r="C174" s="56" t="s">
        <v>2</v>
      </c>
      <c r="D174" s="32">
        <f t="shared" ref="D174:L174" si="22">SUM(D169:D173)</f>
        <v>2</v>
      </c>
      <c r="E174" s="21">
        <f t="shared" si="22"/>
        <v>4</v>
      </c>
      <c r="F174" s="21">
        <f t="shared" si="22"/>
        <v>2</v>
      </c>
      <c r="G174" s="21">
        <f t="shared" si="22"/>
        <v>1</v>
      </c>
      <c r="H174" s="21">
        <f t="shared" si="22"/>
        <v>5</v>
      </c>
      <c r="I174" s="21">
        <f t="shared" si="22"/>
        <v>3</v>
      </c>
      <c r="J174" s="21">
        <f t="shared" si="22"/>
        <v>4</v>
      </c>
      <c r="K174" s="22">
        <f t="shared" si="22"/>
        <v>1</v>
      </c>
      <c r="L174" s="23">
        <f t="shared" si="22"/>
        <v>22</v>
      </c>
    </row>
    <row r="175" spans="3:12">
      <c r="C175" s="38"/>
      <c r="D175" s="12"/>
      <c r="E175" s="12"/>
      <c r="F175" s="12"/>
      <c r="G175" s="12"/>
      <c r="H175" s="12"/>
      <c r="I175" s="12"/>
      <c r="J175" s="12"/>
      <c r="K175" s="12"/>
      <c r="L175" s="97"/>
    </row>
    <row r="176" spans="3:12" ht="15.75" thickBot="1">
      <c r="C176" s="38"/>
      <c r="D176" s="12"/>
      <c r="E176" s="12"/>
      <c r="F176" s="12"/>
      <c r="G176" s="12"/>
      <c r="H176" s="12"/>
      <c r="I176" s="12"/>
      <c r="J176" s="12"/>
      <c r="K176" s="12"/>
      <c r="L176" s="62"/>
    </row>
    <row r="177" spans="3:12" ht="15.75" thickBot="1">
      <c r="C177" s="553" t="s">
        <v>1</v>
      </c>
      <c r="D177" s="546" t="s">
        <v>41</v>
      </c>
      <c r="E177" s="547"/>
      <c r="F177" s="547"/>
      <c r="G177" s="547"/>
      <c r="H177" s="547"/>
      <c r="I177" s="547"/>
      <c r="J177" s="547"/>
      <c r="K177" s="547"/>
      <c r="L177" s="548"/>
    </row>
    <row r="178" spans="3:12" ht="16.5" thickTop="1" thickBot="1">
      <c r="C178" s="554"/>
      <c r="D178" s="33" t="s">
        <v>3</v>
      </c>
      <c r="E178" s="34" t="s">
        <v>4</v>
      </c>
      <c r="F178" s="34" t="s">
        <v>5</v>
      </c>
      <c r="G178" s="34" t="s">
        <v>6</v>
      </c>
      <c r="H178" s="34" t="s">
        <v>7</v>
      </c>
      <c r="I178" s="34" t="s">
        <v>8</v>
      </c>
      <c r="J178" s="34" t="s">
        <v>9</v>
      </c>
      <c r="K178" s="35" t="s">
        <v>10</v>
      </c>
      <c r="L178" s="37" t="s">
        <v>17</v>
      </c>
    </row>
    <row r="179" spans="3:12">
      <c r="C179" s="53" t="s">
        <v>33</v>
      </c>
      <c r="D179" s="25"/>
      <c r="E179" s="13">
        <v>1</v>
      </c>
      <c r="F179" s="13"/>
      <c r="G179" s="13"/>
      <c r="H179" s="13">
        <v>2</v>
      </c>
      <c r="I179" s="13">
        <v>1</v>
      </c>
      <c r="J179" s="13">
        <v>1</v>
      </c>
      <c r="K179" s="14">
        <v>1</v>
      </c>
      <c r="L179" s="26">
        <f t="shared" ref="L179:L185" si="23">SUM(D179:K179)</f>
        <v>6</v>
      </c>
    </row>
    <row r="180" spans="3:12">
      <c r="C180" s="52" t="s">
        <v>38</v>
      </c>
      <c r="D180" s="99">
        <v>2</v>
      </c>
      <c r="E180" s="100"/>
      <c r="F180" s="100">
        <v>1</v>
      </c>
      <c r="G180" s="100"/>
      <c r="H180" s="100">
        <v>2</v>
      </c>
      <c r="I180" s="100"/>
      <c r="J180" s="100">
        <v>2</v>
      </c>
      <c r="K180" s="101">
        <v>1</v>
      </c>
      <c r="L180" s="26">
        <f t="shared" si="23"/>
        <v>8</v>
      </c>
    </row>
    <row r="181" spans="3:12">
      <c r="C181" s="54" t="s">
        <v>18</v>
      </c>
      <c r="D181" s="99">
        <v>2</v>
      </c>
      <c r="E181" s="100"/>
      <c r="F181" s="100">
        <v>2</v>
      </c>
      <c r="G181" s="100">
        <v>1</v>
      </c>
      <c r="H181" s="100">
        <v>1</v>
      </c>
      <c r="I181" s="100"/>
      <c r="J181" s="100">
        <v>1</v>
      </c>
      <c r="K181" s="101"/>
      <c r="L181" s="26">
        <f t="shared" si="23"/>
        <v>7</v>
      </c>
    </row>
    <row r="182" spans="3:12">
      <c r="C182" s="98" t="s">
        <v>30</v>
      </c>
      <c r="D182" s="99"/>
      <c r="E182" s="100"/>
      <c r="F182" s="100"/>
      <c r="G182" s="100"/>
      <c r="H182" s="100"/>
      <c r="I182" s="100"/>
      <c r="J182" s="100">
        <v>1</v>
      </c>
      <c r="K182" s="101"/>
      <c r="L182" s="26">
        <f t="shared" si="23"/>
        <v>1</v>
      </c>
    </row>
    <row r="183" spans="3:12">
      <c r="C183" s="52" t="s">
        <v>97</v>
      </c>
      <c r="D183" s="5">
        <v>1</v>
      </c>
      <c r="E183" s="6"/>
      <c r="F183" s="6"/>
      <c r="G183" s="6"/>
      <c r="H183" s="6"/>
      <c r="I183" s="6"/>
      <c r="J183" s="6"/>
      <c r="K183" s="8"/>
      <c r="L183" s="26">
        <f t="shared" si="23"/>
        <v>1</v>
      </c>
    </row>
    <row r="184" spans="3:12">
      <c r="C184" s="54"/>
      <c r="D184" s="9"/>
      <c r="E184" s="10"/>
      <c r="F184" s="10"/>
      <c r="G184" s="10"/>
      <c r="H184" s="10"/>
      <c r="I184" s="10"/>
      <c r="J184" s="10"/>
      <c r="K184" s="18"/>
      <c r="L184" s="26">
        <f t="shared" si="23"/>
        <v>0</v>
      </c>
    </row>
    <row r="185" spans="3:12" ht="15.75" thickBot="1">
      <c r="C185" s="51"/>
      <c r="D185" s="9"/>
      <c r="E185" s="10"/>
      <c r="F185" s="10"/>
      <c r="G185" s="10"/>
      <c r="H185" s="10"/>
      <c r="I185" s="10"/>
      <c r="J185" s="10"/>
      <c r="K185" s="18"/>
      <c r="L185" s="26">
        <f t="shared" si="23"/>
        <v>0</v>
      </c>
    </row>
    <row r="186" spans="3:12" ht="15.75" thickBot="1">
      <c r="C186" s="56" t="s">
        <v>2</v>
      </c>
      <c r="D186" s="32">
        <f t="shared" ref="D186:L186" si="24">SUM(D179:D185)</f>
        <v>5</v>
      </c>
      <c r="E186" s="21">
        <f t="shared" si="24"/>
        <v>1</v>
      </c>
      <c r="F186" s="21">
        <f t="shared" si="24"/>
        <v>3</v>
      </c>
      <c r="G186" s="21">
        <f t="shared" si="24"/>
        <v>1</v>
      </c>
      <c r="H186" s="21">
        <f t="shared" si="24"/>
        <v>5</v>
      </c>
      <c r="I186" s="21">
        <f t="shared" si="24"/>
        <v>1</v>
      </c>
      <c r="J186" s="21">
        <f t="shared" si="24"/>
        <v>5</v>
      </c>
      <c r="K186" s="22">
        <f t="shared" si="24"/>
        <v>2</v>
      </c>
      <c r="L186" s="23">
        <f t="shared" si="24"/>
        <v>23</v>
      </c>
    </row>
    <row r="187" spans="3:12">
      <c r="C187" s="38"/>
      <c r="D187" s="12"/>
      <c r="E187" s="12"/>
      <c r="F187" s="12"/>
      <c r="G187" s="12"/>
      <c r="H187" s="12"/>
      <c r="I187" s="12"/>
      <c r="J187" s="12"/>
      <c r="K187" s="12"/>
      <c r="L187" s="62"/>
    </row>
    <row r="188" spans="3:12" ht="15.75" thickBot="1">
      <c r="C188" s="38"/>
      <c r="D188" s="12"/>
      <c r="E188" s="12"/>
      <c r="F188" s="12"/>
      <c r="G188" s="12"/>
      <c r="H188" s="12"/>
      <c r="I188" s="12"/>
      <c r="J188" s="12"/>
      <c r="K188" s="12"/>
      <c r="L188" s="62"/>
    </row>
    <row r="189" spans="3:12" ht="15.75" thickBot="1">
      <c r="C189" s="553" t="s">
        <v>1</v>
      </c>
      <c r="D189" s="546" t="s">
        <v>122</v>
      </c>
      <c r="E189" s="547"/>
      <c r="F189" s="547"/>
      <c r="G189" s="547"/>
      <c r="H189" s="547"/>
      <c r="I189" s="547"/>
      <c r="J189" s="547"/>
      <c r="K189" s="547"/>
      <c r="L189" s="548"/>
    </row>
    <row r="190" spans="3:12" ht="16.5" thickTop="1" thickBot="1">
      <c r="C190" s="554"/>
      <c r="D190" s="33" t="s">
        <v>3</v>
      </c>
      <c r="E190" s="34" t="s">
        <v>4</v>
      </c>
      <c r="F190" s="34" t="s">
        <v>5</v>
      </c>
      <c r="G190" s="34" t="s">
        <v>6</v>
      </c>
      <c r="H190" s="34" t="s">
        <v>7</v>
      </c>
      <c r="I190" s="34" t="s">
        <v>8</v>
      </c>
      <c r="J190" s="34" t="s">
        <v>9</v>
      </c>
      <c r="K190" s="35" t="s">
        <v>10</v>
      </c>
      <c r="L190" s="37" t="s">
        <v>17</v>
      </c>
    </row>
    <row r="191" spans="3:12">
      <c r="C191" s="53" t="s">
        <v>33</v>
      </c>
      <c r="D191" s="25">
        <v>1</v>
      </c>
      <c r="E191" s="13">
        <v>1</v>
      </c>
      <c r="F191" s="13">
        <v>1</v>
      </c>
      <c r="G191" s="13"/>
      <c r="H191" s="13"/>
      <c r="I191" s="13"/>
      <c r="J191" s="13">
        <v>1</v>
      </c>
      <c r="K191" s="14">
        <v>1</v>
      </c>
      <c r="L191" s="26">
        <f t="shared" ref="L191:L196" si="25">SUM(D191:K191)</f>
        <v>5</v>
      </c>
    </row>
    <row r="192" spans="3:12">
      <c r="C192" s="54" t="s">
        <v>18</v>
      </c>
      <c r="D192" s="9">
        <v>1</v>
      </c>
      <c r="E192" s="10"/>
      <c r="F192" s="10">
        <v>2</v>
      </c>
      <c r="G192" s="10">
        <v>1</v>
      </c>
      <c r="H192" s="10"/>
      <c r="I192" s="10"/>
      <c r="J192" s="10">
        <v>1</v>
      </c>
      <c r="K192" s="18"/>
      <c r="L192" s="26">
        <f t="shared" si="25"/>
        <v>5</v>
      </c>
    </row>
    <row r="193" spans="3:12">
      <c r="C193" s="51" t="s">
        <v>43</v>
      </c>
      <c r="D193" s="9"/>
      <c r="E193" s="10"/>
      <c r="F193" s="10"/>
      <c r="G193" s="10"/>
      <c r="H193" s="10">
        <v>1</v>
      </c>
      <c r="I193" s="10"/>
      <c r="J193" s="10"/>
      <c r="K193" s="18"/>
      <c r="L193" s="26">
        <f t="shared" si="25"/>
        <v>1</v>
      </c>
    </row>
    <row r="194" spans="3:12" ht="15.75" thickBot="1">
      <c r="C194" s="57" t="s">
        <v>52</v>
      </c>
      <c r="D194" s="9"/>
      <c r="E194" s="10"/>
      <c r="F194" s="10"/>
      <c r="G194" s="10"/>
      <c r="H194" s="10"/>
      <c r="I194" s="10"/>
      <c r="J194" s="10">
        <v>1</v>
      </c>
      <c r="K194" s="18"/>
      <c r="L194" s="26">
        <f t="shared" si="25"/>
        <v>1</v>
      </c>
    </row>
    <row r="195" spans="3:12">
      <c r="C195" s="52" t="s">
        <v>31</v>
      </c>
      <c r="D195" s="5">
        <v>2</v>
      </c>
      <c r="E195" s="6"/>
      <c r="F195" s="6"/>
      <c r="G195" s="6"/>
      <c r="H195" s="6">
        <v>1</v>
      </c>
      <c r="I195" s="6">
        <v>1</v>
      </c>
      <c r="J195" s="6">
        <v>1</v>
      </c>
      <c r="K195" s="8">
        <v>1</v>
      </c>
      <c r="L195" s="16">
        <f t="shared" si="25"/>
        <v>6</v>
      </c>
    </row>
    <row r="196" spans="3:12" ht="15.75" thickBot="1">
      <c r="C196" s="76" t="s">
        <v>72</v>
      </c>
      <c r="D196" s="9"/>
      <c r="E196" s="10"/>
      <c r="F196" s="10"/>
      <c r="G196" s="10"/>
      <c r="H196" s="10"/>
      <c r="I196" s="10"/>
      <c r="J196" s="10"/>
      <c r="K196" s="18">
        <v>1</v>
      </c>
      <c r="L196" s="19">
        <f t="shared" si="25"/>
        <v>1</v>
      </c>
    </row>
    <row r="197" spans="3:12" ht="15.75" thickBot="1">
      <c r="C197" s="56" t="s">
        <v>2</v>
      </c>
      <c r="D197" s="32">
        <f t="shared" ref="D197:L197" si="26">SUM(D191:D196)</f>
        <v>4</v>
      </c>
      <c r="E197" s="21">
        <f t="shared" si="26"/>
        <v>1</v>
      </c>
      <c r="F197" s="21">
        <f t="shared" si="26"/>
        <v>3</v>
      </c>
      <c r="G197" s="21">
        <f t="shared" si="26"/>
        <v>1</v>
      </c>
      <c r="H197" s="21">
        <f t="shared" si="26"/>
        <v>2</v>
      </c>
      <c r="I197" s="21">
        <f t="shared" si="26"/>
        <v>1</v>
      </c>
      <c r="J197" s="21">
        <f t="shared" si="26"/>
        <v>4</v>
      </c>
      <c r="K197" s="22">
        <f t="shared" si="26"/>
        <v>3</v>
      </c>
      <c r="L197" s="23">
        <f t="shared" si="26"/>
        <v>19</v>
      </c>
    </row>
    <row r="198" spans="3:12" ht="15.75" thickBot="1"/>
    <row r="199" spans="3:12" ht="15.75" thickBot="1">
      <c r="C199" s="553" t="s">
        <v>1</v>
      </c>
      <c r="D199" s="546" t="s">
        <v>125</v>
      </c>
      <c r="E199" s="547"/>
      <c r="F199" s="547"/>
      <c r="G199" s="547"/>
      <c r="H199" s="547"/>
      <c r="I199" s="547"/>
      <c r="J199" s="547"/>
      <c r="K199" s="547"/>
      <c r="L199" s="556"/>
    </row>
    <row r="200" spans="3:12" ht="16.5" thickTop="1" thickBot="1">
      <c r="C200" s="554"/>
      <c r="D200" s="33" t="s">
        <v>3</v>
      </c>
      <c r="E200" s="34" t="s">
        <v>4</v>
      </c>
      <c r="F200" s="34" t="s">
        <v>5</v>
      </c>
      <c r="G200" s="34" t="s">
        <v>6</v>
      </c>
      <c r="H200" s="34" t="s">
        <v>7</v>
      </c>
      <c r="I200" s="34" t="s">
        <v>8</v>
      </c>
      <c r="J200" s="34" t="s">
        <v>9</v>
      </c>
      <c r="K200" s="35" t="s">
        <v>10</v>
      </c>
      <c r="L200" s="188" t="s">
        <v>17</v>
      </c>
    </row>
    <row r="201" spans="3:12">
      <c r="C201" s="253" t="s">
        <v>31</v>
      </c>
      <c r="D201" s="256">
        <v>1</v>
      </c>
      <c r="E201" s="257">
        <v>2</v>
      </c>
      <c r="F201" s="257"/>
      <c r="G201" s="257"/>
      <c r="H201" s="257">
        <v>2</v>
      </c>
      <c r="I201" s="257"/>
      <c r="J201" s="257">
        <v>1</v>
      </c>
      <c r="K201" s="258">
        <v>1</v>
      </c>
      <c r="L201" s="70">
        <f t="shared" ref="L201:L203" si="27">SUM(D201:K201)</f>
        <v>7</v>
      </c>
    </row>
    <row r="202" spans="3:12">
      <c r="C202" s="254" t="s">
        <v>72</v>
      </c>
      <c r="D202" s="259"/>
      <c r="E202" s="251"/>
      <c r="F202" s="251"/>
      <c r="G202" s="251"/>
      <c r="H202" s="251"/>
      <c r="I202" s="251"/>
      <c r="J202" s="251"/>
      <c r="K202" s="260">
        <v>1</v>
      </c>
      <c r="L202" s="70">
        <f t="shared" si="27"/>
        <v>1</v>
      </c>
    </row>
    <row r="203" spans="3:12" ht="15.75" thickBot="1">
      <c r="C203" s="255" t="s">
        <v>29</v>
      </c>
      <c r="D203" s="261"/>
      <c r="E203" s="252">
        <v>1</v>
      </c>
      <c r="F203" s="252"/>
      <c r="G203" s="252"/>
      <c r="H203" s="252">
        <v>1</v>
      </c>
      <c r="I203" s="252"/>
      <c r="J203" s="252">
        <v>1</v>
      </c>
      <c r="K203" s="262">
        <v>2</v>
      </c>
      <c r="L203" s="4">
        <f t="shared" si="27"/>
        <v>5</v>
      </c>
    </row>
    <row r="204" spans="3:12" ht="15.75" thickBot="1">
      <c r="C204" s="59" t="s">
        <v>2</v>
      </c>
      <c r="D204" s="32">
        <f t="shared" ref="D204:L204" si="28">SUM(D201:D203)</f>
        <v>1</v>
      </c>
      <c r="E204" s="21">
        <f t="shared" si="28"/>
        <v>3</v>
      </c>
      <c r="F204" s="21">
        <f t="shared" si="28"/>
        <v>0</v>
      </c>
      <c r="G204" s="21">
        <f t="shared" si="28"/>
        <v>0</v>
      </c>
      <c r="H204" s="21">
        <f t="shared" si="28"/>
        <v>3</v>
      </c>
      <c r="I204" s="21">
        <f t="shared" si="28"/>
        <v>0</v>
      </c>
      <c r="J204" s="21">
        <f t="shared" si="28"/>
        <v>2</v>
      </c>
      <c r="K204" s="22">
        <f t="shared" si="28"/>
        <v>4</v>
      </c>
      <c r="L204" s="23">
        <f t="shared" si="28"/>
        <v>13</v>
      </c>
    </row>
    <row r="205" spans="3:12" ht="15.75" thickBot="1"/>
    <row r="206" spans="3:12" ht="15.75" thickBot="1">
      <c r="C206" s="549" t="s">
        <v>1</v>
      </c>
      <c r="D206" s="551" t="s">
        <v>48</v>
      </c>
      <c r="E206" s="547"/>
      <c r="F206" s="547"/>
      <c r="G206" s="547"/>
      <c r="H206" s="547"/>
      <c r="I206" s="547"/>
      <c r="J206" s="547"/>
      <c r="K206" s="547"/>
      <c r="L206" s="552"/>
    </row>
    <row r="207" spans="3:12" ht="16.5" thickTop="1" thickBot="1">
      <c r="C207" s="550"/>
      <c r="D207" s="189" t="s">
        <v>3</v>
      </c>
      <c r="E207" s="34" t="s">
        <v>4</v>
      </c>
      <c r="F207" s="34" t="s">
        <v>5</v>
      </c>
      <c r="G207" s="34" t="s">
        <v>6</v>
      </c>
      <c r="H207" s="34" t="s">
        <v>7</v>
      </c>
      <c r="I207" s="34" t="s">
        <v>8</v>
      </c>
      <c r="J207" s="34" t="s">
        <v>9</v>
      </c>
      <c r="K207" s="196" t="s">
        <v>10</v>
      </c>
      <c r="L207" s="45" t="s">
        <v>17</v>
      </c>
    </row>
    <row r="208" spans="3:12">
      <c r="C208" s="194" t="s">
        <v>38</v>
      </c>
      <c r="D208" s="182">
        <v>2</v>
      </c>
      <c r="E208" s="25">
        <v>2</v>
      </c>
      <c r="F208" s="13"/>
      <c r="G208" s="13"/>
      <c r="H208" s="13">
        <v>1</v>
      </c>
      <c r="I208" s="13">
        <v>1</v>
      </c>
      <c r="J208" s="13">
        <v>3</v>
      </c>
      <c r="K208" s="101"/>
      <c r="L208" s="278">
        <f>SUM(D208:K208)</f>
        <v>9</v>
      </c>
    </row>
    <row r="209" spans="3:12">
      <c r="C209" s="271" t="s">
        <v>33</v>
      </c>
      <c r="D209" s="268">
        <v>1</v>
      </c>
      <c r="E209" s="5">
        <v>1</v>
      </c>
      <c r="F209" s="6">
        <v>1</v>
      </c>
      <c r="G209" s="6"/>
      <c r="H209" s="6">
        <v>3</v>
      </c>
      <c r="I209" s="6">
        <v>2</v>
      </c>
      <c r="J209" s="6">
        <v>1</v>
      </c>
      <c r="K209" s="275">
        <v>3</v>
      </c>
      <c r="L209" s="278">
        <f t="shared" ref="L209:L218" si="29">SUM(D209:K209)</f>
        <v>12</v>
      </c>
    </row>
    <row r="210" spans="3:12">
      <c r="C210" s="266" t="s">
        <v>134</v>
      </c>
      <c r="D210" s="268"/>
      <c r="E210" s="5"/>
      <c r="F210" s="6">
        <v>1</v>
      </c>
      <c r="G210" s="6"/>
      <c r="H210" s="6"/>
      <c r="I210" s="6"/>
      <c r="J210" s="6"/>
      <c r="K210" s="275"/>
      <c r="L210" s="278">
        <f t="shared" si="29"/>
        <v>1</v>
      </c>
    </row>
    <row r="211" spans="3:12">
      <c r="C211" s="271" t="s">
        <v>77</v>
      </c>
      <c r="D211" s="268"/>
      <c r="E211" s="5"/>
      <c r="F211" s="6"/>
      <c r="G211" s="6"/>
      <c r="H211" s="6"/>
      <c r="I211" s="6"/>
      <c r="J211" s="6"/>
      <c r="K211" s="275">
        <v>1</v>
      </c>
      <c r="L211" s="278">
        <f t="shared" si="29"/>
        <v>1</v>
      </c>
    </row>
    <row r="212" spans="3:12">
      <c r="C212" s="266" t="s">
        <v>18</v>
      </c>
      <c r="D212" s="268">
        <v>1</v>
      </c>
      <c r="E212" s="5"/>
      <c r="F212" s="6">
        <v>1</v>
      </c>
      <c r="G212" s="6">
        <v>1</v>
      </c>
      <c r="H212" s="6"/>
      <c r="I212" s="6"/>
      <c r="J212" s="6">
        <v>1</v>
      </c>
      <c r="K212" s="275"/>
      <c r="L212" s="278">
        <f>SUM(D212:K212)</f>
        <v>4</v>
      </c>
    </row>
    <row r="213" spans="3:12">
      <c r="C213" s="271" t="s">
        <v>36</v>
      </c>
      <c r="D213" s="268"/>
      <c r="E213" s="5"/>
      <c r="F213" s="6"/>
      <c r="G213" s="6"/>
      <c r="H213" s="6">
        <v>2</v>
      </c>
      <c r="I213" s="6">
        <v>1</v>
      </c>
      <c r="J213" s="6"/>
      <c r="K213" s="275"/>
      <c r="L213" s="278">
        <f t="shared" si="29"/>
        <v>3</v>
      </c>
    </row>
    <row r="214" spans="3:12">
      <c r="C214" s="272" t="s">
        <v>91</v>
      </c>
      <c r="D214" s="269"/>
      <c r="E214" s="9"/>
      <c r="F214" s="10"/>
      <c r="G214" s="10"/>
      <c r="H214" s="10">
        <v>1</v>
      </c>
      <c r="I214" s="10"/>
      <c r="J214" s="10"/>
      <c r="K214" s="276"/>
      <c r="L214" s="278">
        <f>SUM(D214:K214)</f>
        <v>1</v>
      </c>
    </row>
    <row r="215" spans="3:12">
      <c r="C215" s="273" t="s">
        <v>136</v>
      </c>
      <c r="D215" s="269"/>
      <c r="E215" s="92"/>
      <c r="F215" s="93"/>
      <c r="G215" s="93">
        <v>1</v>
      </c>
      <c r="H215" s="93"/>
      <c r="I215" s="93"/>
      <c r="J215" s="93"/>
      <c r="K215" s="276"/>
      <c r="L215" s="278">
        <f>SUM(D215:K215)</f>
        <v>1</v>
      </c>
    </row>
    <row r="216" spans="3:12">
      <c r="C216" s="273" t="s">
        <v>90</v>
      </c>
      <c r="D216" s="270"/>
      <c r="E216" s="263"/>
      <c r="F216" s="263"/>
      <c r="G216" s="263"/>
      <c r="H216" s="263"/>
      <c r="I216" s="263"/>
      <c r="J216" s="263">
        <v>2</v>
      </c>
      <c r="K216" s="277"/>
      <c r="L216" s="278">
        <f t="shared" si="29"/>
        <v>2</v>
      </c>
    </row>
    <row r="217" spans="3:12">
      <c r="C217" s="266" t="s">
        <v>135</v>
      </c>
      <c r="D217" s="270"/>
      <c r="E217" s="263"/>
      <c r="F217" s="263"/>
      <c r="G217" s="263"/>
      <c r="H217" s="263"/>
      <c r="I217" s="263"/>
      <c r="J217" s="263">
        <v>1</v>
      </c>
      <c r="K217" s="277"/>
      <c r="L217" s="278">
        <f t="shared" si="29"/>
        <v>1</v>
      </c>
    </row>
    <row r="218" spans="3:12" ht="15.75" thickBot="1">
      <c r="C218" s="274"/>
      <c r="D218" s="144"/>
      <c r="E218" s="236"/>
      <c r="F218" s="236"/>
      <c r="G218" s="236"/>
      <c r="H218" s="236"/>
      <c r="I218" s="236"/>
      <c r="J218" s="236"/>
      <c r="K218" s="146"/>
      <c r="L218" s="278">
        <f t="shared" si="29"/>
        <v>0</v>
      </c>
    </row>
    <row r="219" spans="3:12" ht="15.75" thickBot="1">
      <c r="C219" s="59" t="s">
        <v>2</v>
      </c>
      <c r="D219" s="31">
        <f>SUM(D208:D216)</f>
        <v>4</v>
      </c>
      <c r="E219" s="31">
        <f t="shared" ref="E219:K219" si="30">SUM(E208:E216)</f>
        <v>3</v>
      </c>
      <c r="F219" s="31">
        <f t="shared" si="30"/>
        <v>3</v>
      </c>
      <c r="G219" s="31">
        <f t="shared" si="30"/>
        <v>2</v>
      </c>
      <c r="H219" s="31">
        <f t="shared" si="30"/>
        <v>7</v>
      </c>
      <c r="I219" s="31">
        <f t="shared" si="30"/>
        <v>4</v>
      </c>
      <c r="J219" s="31">
        <f>SUM(J208:J218)</f>
        <v>8</v>
      </c>
      <c r="K219" s="31">
        <f t="shared" si="30"/>
        <v>4</v>
      </c>
      <c r="L219" s="23">
        <f>SUM(L208:L216)</f>
        <v>34</v>
      </c>
    </row>
    <row r="220" spans="3:12" ht="15.75" thickBot="1"/>
    <row r="221" spans="3:12" ht="15.75" thickBot="1">
      <c r="C221" s="553" t="s">
        <v>1</v>
      </c>
      <c r="D221" s="546" t="s">
        <v>49</v>
      </c>
      <c r="E221" s="547"/>
      <c r="F221" s="547"/>
      <c r="G221" s="547"/>
      <c r="H221" s="547"/>
      <c r="I221" s="547"/>
      <c r="J221" s="547"/>
      <c r="K221" s="547"/>
      <c r="L221" s="548"/>
    </row>
    <row r="222" spans="3:12" ht="16.5" thickTop="1" thickBot="1">
      <c r="C222" s="554"/>
      <c r="D222" s="33" t="s">
        <v>3</v>
      </c>
      <c r="E222" s="34" t="s">
        <v>4</v>
      </c>
      <c r="F222" s="34" t="s">
        <v>5</v>
      </c>
      <c r="G222" s="34" t="s">
        <v>6</v>
      </c>
      <c r="H222" s="34" t="s">
        <v>7</v>
      </c>
      <c r="I222" s="34" t="s">
        <v>8</v>
      </c>
      <c r="J222" s="34" t="s">
        <v>9</v>
      </c>
      <c r="K222" s="35" t="s">
        <v>10</v>
      </c>
      <c r="L222" s="37" t="s">
        <v>17</v>
      </c>
    </row>
    <row r="223" spans="3:12">
      <c r="C223" s="52" t="s">
        <v>31</v>
      </c>
      <c r="D223" s="5"/>
      <c r="E223" s="6"/>
      <c r="F223" s="6"/>
      <c r="G223" s="6">
        <v>1</v>
      </c>
      <c r="H223" s="6">
        <v>3</v>
      </c>
      <c r="I223" s="6"/>
      <c r="J223" s="6">
        <v>1</v>
      </c>
      <c r="K223" s="8">
        <v>1</v>
      </c>
      <c r="L223" s="16">
        <f t="shared" ref="L223:L229" si="31">SUM(D223:K223)</f>
        <v>6</v>
      </c>
    </row>
    <row r="224" spans="3:12">
      <c r="C224" s="102" t="s">
        <v>33</v>
      </c>
      <c r="D224" s="103"/>
      <c r="E224" s="104"/>
      <c r="F224" s="104">
        <v>1</v>
      </c>
      <c r="G224" s="104"/>
      <c r="H224" s="104"/>
      <c r="I224" s="104">
        <v>1</v>
      </c>
      <c r="J224" s="104"/>
      <c r="K224" s="105"/>
      <c r="L224" s="16">
        <f t="shared" si="31"/>
        <v>2</v>
      </c>
    </row>
    <row r="225" spans="3:12">
      <c r="C225" s="102" t="s">
        <v>39</v>
      </c>
      <c r="D225" s="103"/>
      <c r="E225" s="104"/>
      <c r="F225" s="104"/>
      <c r="G225" s="104"/>
      <c r="H225" s="104">
        <v>1</v>
      </c>
      <c r="I225" s="104">
        <v>2</v>
      </c>
      <c r="J225" s="104"/>
      <c r="K225" s="105"/>
      <c r="L225" s="16">
        <f t="shared" si="31"/>
        <v>3</v>
      </c>
    </row>
    <row r="226" spans="3:12">
      <c r="C226" s="54" t="s">
        <v>18</v>
      </c>
      <c r="D226" s="9"/>
      <c r="E226" s="10"/>
      <c r="F226" s="10">
        <v>1</v>
      </c>
      <c r="G226" s="10">
        <v>1</v>
      </c>
      <c r="H226" s="10"/>
      <c r="I226" s="10"/>
      <c r="J226" s="10"/>
      <c r="K226" s="18"/>
      <c r="L226" s="16">
        <f t="shared" si="31"/>
        <v>2</v>
      </c>
    </row>
    <row r="227" spans="3:12">
      <c r="C227" s="51" t="s">
        <v>37</v>
      </c>
      <c r="D227" s="5"/>
      <c r="E227" s="6"/>
      <c r="F227" s="6">
        <v>1</v>
      </c>
      <c r="G227" s="6"/>
      <c r="H227" s="6"/>
      <c r="I227" s="6"/>
      <c r="J227" s="6"/>
      <c r="K227" s="8"/>
      <c r="L227" s="16">
        <f t="shared" si="31"/>
        <v>1</v>
      </c>
    </row>
    <row r="228" spans="3:12">
      <c r="C228" s="54" t="s">
        <v>44</v>
      </c>
      <c r="D228" s="9"/>
      <c r="E228" s="10"/>
      <c r="F228" s="10"/>
      <c r="G228" s="10"/>
      <c r="H228" s="10"/>
      <c r="I228" s="10"/>
      <c r="J228" s="10">
        <v>1</v>
      </c>
      <c r="K228" s="18"/>
      <c r="L228" s="16">
        <f t="shared" si="31"/>
        <v>1</v>
      </c>
    </row>
    <row r="229" spans="3:12" ht="15.75" thickBot="1">
      <c r="C229" s="51" t="s">
        <v>30</v>
      </c>
      <c r="D229" s="9"/>
      <c r="E229" s="10"/>
      <c r="F229" s="10"/>
      <c r="G229" s="10"/>
      <c r="H229" s="10"/>
      <c r="I229" s="10"/>
      <c r="J229" s="10">
        <v>1</v>
      </c>
      <c r="K229" s="18"/>
      <c r="L229" s="16">
        <f t="shared" si="31"/>
        <v>1</v>
      </c>
    </row>
    <row r="230" spans="3:12" ht="15.75" thickBot="1">
      <c r="C230" s="56" t="s">
        <v>2</v>
      </c>
      <c r="D230" s="32">
        <f t="shared" ref="D230:L230" si="32">SUM(D223:D229)</f>
        <v>0</v>
      </c>
      <c r="E230" s="21">
        <f t="shared" si="32"/>
        <v>0</v>
      </c>
      <c r="F230" s="21">
        <f t="shared" si="32"/>
        <v>3</v>
      </c>
      <c r="G230" s="21">
        <f t="shared" si="32"/>
        <v>2</v>
      </c>
      <c r="H230" s="21">
        <f t="shared" si="32"/>
        <v>4</v>
      </c>
      <c r="I230" s="21">
        <f t="shared" si="32"/>
        <v>3</v>
      </c>
      <c r="J230" s="21">
        <f t="shared" si="32"/>
        <v>3</v>
      </c>
      <c r="K230" s="22">
        <f t="shared" si="32"/>
        <v>1</v>
      </c>
      <c r="L230" s="23">
        <f t="shared" si="32"/>
        <v>16</v>
      </c>
    </row>
    <row r="231" spans="3:12" ht="15.75" thickBot="1"/>
    <row r="232" spans="3:12" ht="15.75" thickBot="1">
      <c r="C232" s="553" t="s">
        <v>1</v>
      </c>
      <c r="D232" s="546" t="s">
        <v>50</v>
      </c>
      <c r="E232" s="547"/>
      <c r="F232" s="547"/>
      <c r="G232" s="547"/>
      <c r="H232" s="547"/>
      <c r="I232" s="547"/>
      <c r="J232" s="547"/>
      <c r="K232" s="547"/>
      <c r="L232" s="548"/>
    </row>
    <row r="233" spans="3:12" ht="16.5" thickTop="1" thickBot="1">
      <c r="C233" s="554"/>
      <c r="D233" s="33" t="s">
        <v>3</v>
      </c>
      <c r="E233" s="34" t="s">
        <v>4</v>
      </c>
      <c r="F233" s="34" t="s">
        <v>5</v>
      </c>
      <c r="G233" s="34" t="s">
        <v>6</v>
      </c>
      <c r="H233" s="34" t="s">
        <v>7</v>
      </c>
      <c r="I233" s="34" t="s">
        <v>8</v>
      </c>
      <c r="J233" s="34" t="s">
        <v>9</v>
      </c>
      <c r="K233" s="35" t="s">
        <v>10</v>
      </c>
      <c r="L233" s="37" t="s">
        <v>17</v>
      </c>
    </row>
    <row r="234" spans="3:12">
      <c r="C234" s="49" t="s">
        <v>38</v>
      </c>
      <c r="D234" s="30">
        <v>1</v>
      </c>
      <c r="E234" s="5">
        <v>1</v>
      </c>
      <c r="F234" s="6"/>
      <c r="G234" s="6"/>
      <c r="H234" s="6">
        <v>2</v>
      </c>
      <c r="I234" s="6"/>
      <c r="J234" s="6">
        <v>1</v>
      </c>
      <c r="K234" s="8">
        <v>1</v>
      </c>
      <c r="L234" s="26">
        <f>SUM(D234:K234)</f>
        <v>6</v>
      </c>
    </row>
    <row r="235" spans="3:12" ht="15.75" thickBot="1">
      <c r="C235" s="46" t="s">
        <v>18</v>
      </c>
      <c r="D235" s="30"/>
      <c r="E235" s="5"/>
      <c r="F235" s="6">
        <v>3</v>
      </c>
      <c r="G235" s="6"/>
      <c r="H235" s="6"/>
      <c r="I235" s="6"/>
      <c r="J235" s="6"/>
      <c r="K235" s="8">
        <v>1</v>
      </c>
      <c r="L235" s="26">
        <f t="shared" ref="L235:L237" si="33">SUM(D235:K235)</f>
        <v>4</v>
      </c>
    </row>
    <row r="236" spans="3:12" ht="15.75" thickBot="1">
      <c r="C236" s="53" t="s">
        <v>15</v>
      </c>
      <c r="D236" s="24">
        <v>2</v>
      </c>
      <c r="E236" s="25">
        <v>3</v>
      </c>
      <c r="F236" s="13"/>
      <c r="G236" s="13"/>
      <c r="H236" s="13"/>
      <c r="I236" s="13"/>
      <c r="J236" s="13"/>
      <c r="K236" s="8"/>
      <c r="L236" s="26">
        <f t="shared" si="33"/>
        <v>5</v>
      </c>
    </row>
    <row r="237" spans="3:12">
      <c r="C237" s="53" t="s">
        <v>33</v>
      </c>
      <c r="D237" s="24"/>
      <c r="E237" s="25"/>
      <c r="F237" s="13"/>
      <c r="G237" s="13"/>
      <c r="H237" s="13"/>
      <c r="I237" s="13"/>
      <c r="J237" s="13"/>
      <c r="K237" s="8">
        <v>1</v>
      </c>
      <c r="L237" s="26">
        <f t="shared" si="33"/>
        <v>1</v>
      </c>
    </row>
    <row r="238" spans="3:12">
      <c r="C238" s="48" t="s">
        <v>78</v>
      </c>
      <c r="D238" s="30"/>
      <c r="E238" s="5"/>
      <c r="F238" s="6"/>
      <c r="G238" s="6"/>
      <c r="H238" s="6"/>
      <c r="I238" s="6"/>
      <c r="J238" s="6">
        <v>1</v>
      </c>
      <c r="K238" s="8"/>
      <c r="L238" s="26">
        <f t="shared" ref="L238" si="34">SUM(D238:K238)</f>
        <v>1</v>
      </c>
    </row>
    <row r="239" spans="3:12">
      <c r="C239" s="55" t="s">
        <v>36</v>
      </c>
      <c r="D239" s="30"/>
      <c r="E239" s="5"/>
      <c r="F239" s="6"/>
      <c r="G239" s="6"/>
      <c r="H239" s="6">
        <v>3</v>
      </c>
      <c r="I239" s="6">
        <v>2</v>
      </c>
      <c r="J239" s="6"/>
      <c r="K239" s="8"/>
      <c r="L239" s="26">
        <f>SUM(D239:K239)</f>
        <v>5</v>
      </c>
    </row>
    <row r="240" spans="3:12" ht="15.75" thickBot="1">
      <c r="C240" s="90" t="s">
        <v>32</v>
      </c>
      <c r="D240" s="91"/>
      <c r="E240" s="92"/>
      <c r="F240" s="93"/>
      <c r="G240" s="93"/>
      <c r="H240" s="93"/>
      <c r="I240" s="93"/>
      <c r="J240" s="93"/>
      <c r="K240" s="94">
        <v>1</v>
      </c>
      <c r="L240" s="80">
        <f>SUM(D240:K240)</f>
        <v>1</v>
      </c>
    </row>
    <row r="241" spans="3:12" ht="15.75" thickBot="1">
      <c r="C241" s="56" t="s">
        <v>2</v>
      </c>
      <c r="D241" s="31">
        <f t="shared" ref="D241:L241" si="35">SUM(D234:D240)</f>
        <v>3</v>
      </c>
      <c r="E241" s="31">
        <f t="shared" si="35"/>
        <v>4</v>
      </c>
      <c r="F241" s="31">
        <f t="shared" si="35"/>
        <v>3</v>
      </c>
      <c r="G241" s="31">
        <f t="shared" si="35"/>
        <v>0</v>
      </c>
      <c r="H241" s="31">
        <f t="shared" si="35"/>
        <v>5</v>
      </c>
      <c r="I241" s="31">
        <f t="shared" si="35"/>
        <v>2</v>
      </c>
      <c r="J241" s="31">
        <f t="shared" si="35"/>
        <v>2</v>
      </c>
      <c r="K241" s="31">
        <f t="shared" si="35"/>
        <v>4</v>
      </c>
      <c r="L241" s="23">
        <f t="shared" si="35"/>
        <v>23</v>
      </c>
    </row>
    <row r="242" spans="3:12" ht="15.75" thickBot="1"/>
    <row r="243" spans="3:12" ht="15.75" thickBot="1">
      <c r="C243" s="191"/>
    </row>
    <row r="244" spans="3:12" ht="15.75" thickBot="1">
      <c r="C244" s="549" t="s">
        <v>1</v>
      </c>
      <c r="D244" s="561" t="s">
        <v>86</v>
      </c>
      <c r="E244" s="547"/>
      <c r="F244" s="547"/>
      <c r="G244" s="547"/>
      <c r="H244" s="547"/>
      <c r="I244" s="547"/>
      <c r="J244" s="547"/>
      <c r="K244" s="547"/>
      <c r="L244" s="552"/>
    </row>
    <row r="245" spans="3:12" ht="16.5" thickTop="1" thickBot="1">
      <c r="C245" s="560"/>
      <c r="D245" s="189" t="s">
        <v>3</v>
      </c>
      <c r="E245" s="34" t="s">
        <v>4</v>
      </c>
      <c r="F245" s="34" t="s">
        <v>5</v>
      </c>
      <c r="G245" s="34" t="s">
        <v>6</v>
      </c>
      <c r="H245" s="34" t="s">
        <v>7</v>
      </c>
      <c r="I245" s="34" t="s">
        <v>8</v>
      </c>
      <c r="J245" s="34" t="s">
        <v>9</v>
      </c>
      <c r="K245" s="196" t="s">
        <v>10</v>
      </c>
      <c r="L245" s="45" t="s">
        <v>17</v>
      </c>
    </row>
    <row r="246" spans="3:12">
      <c r="C246" s="194" t="s">
        <v>38</v>
      </c>
      <c r="D246" s="201">
        <v>3</v>
      </c>
      <c r="E246" s="202">
        <v>2</v>
      </c>
      <c r="F246" s="202"/>
      <c r="G246" s="202"/>
      <c r="H246" s="202">
        <v>2</v>
      </c>
      <c r="I246" s="202"/>
      <c r="J246" s="202">
        <v>1</v>
      </c>
      <c r="K246" s="203">
        <v>1</v>
      </c>
      <c r="L246" s="200">
        <f>SUM(D246:K246)</f>
        <v>9</v>
      </c>
    </row>
    <row r="247" spans="3:12">
      <c r="C247" s="192" t="s">
        <v>33</v>
      </c>
      <c r="D247" s="204"/>
      <c r="E247" s="183"/>
      <c r="F247" s="183"/>
      <c r="G247" s="183"/>
      <c r="H247" s="183">
        <v>2</v>
      </c>
      <c r="I247" s="183">
        <v>2</v>
      </c>
      <c r="J247" s="183"/>
      <c r="K247" s="205"/>
      <c r="L247" s="200">
        <f t="shared" ref="L247:L256" si="36">SUM(D247:K247)</f>
        <v>4</v>
      </c>
    </row>
    <row r="248" spans="3:12">
      <c r="C248" s="175" t="s">
        <v>88</v>
      </c>
      <c r="D248" s="204">
        <v>2</v>
      </c>
      <c r="E248" s="183">
        <v>2</v>
      </c>
      <c r="F248" s="183"/>
      <c r="G248" s="183"/>
      <c r="H248" s="183">
        <v>1</v>
      </c>
      <c r="I248" s="183"/>
      <c r="J248" s="183">
        <v>1</v>
      </c>
      <c r="K248" s="205"/>
      <c r="L248" s="200">
        <f t="shared" si="36"/>
        <v>6</v>
      </c>
    </row>
    <row r="249" spans="3:12">
      <c r="C249" s="192" t="s">
        <v>87</v>
      </c>
      <c r="D249" s="190">
        <v>1</v>
      </c>
      <c r="E249" s="176">
        <v>1</v>
      </c>
      <c r="F249" s="176"/>
      <c r="G249" s="176"/>
      <c r="H249" s="176"/>
      <c r="I249" s="176"/>
      <c r="J249" s="176">
        <v>1</v>
      </c>
      <c r="K249" s="197"/>
      <c r="L249" s="200">
        <f t="shared" si="36"/>
        <v>3</v>
      </c>
    </row>
    <row r="250" spans="3:12" ht="15.75" thickBot="1">
      <c r="C250" s="46" t="s">
        <v>18</v>
      </c>
      <c r="D250" s="190"/>
      <c r="E250" s="176"/>
      <c r="F250" s="176"/>
      <c r="G250" s="176">
        <v>1</v>
      </c>
      <c r="H250" s="176"/>
      <c r="I250" s="176"/>
      <c r="J250" s="176">
        <v>1</v>
      </c>
      <c r="K250" s="197"/>
      <c r="L250" s="200">
        <f t="shared" si="36"/>
        <v>2</v>
      </c>
    </row>
    <row r="251" spans="3:12">
      <c r="C251" s="194" t="s">
        <v>36</v>
      </c>
      <c r="D251" s="182"/>
      <c r="E251" s="99"/>
      <c r="F251" s="100"/>
      <c r="G251" s="100"/>
      <c r="H251" s="100"/>
      <c r="I251" s="100">
        <v>2</v>
      </c>
      <c r="J251" s="100"/>
      <c r="K251" s="101"/>
      <c r="L251" s="200">
        <f t="shared" si="36"/>
        <v>2</v>
      </c>
    </row>
    <row r="252" spans="3:12" ht="15.75" thickBot="1">
      <c r="C252" s="46" t="s">
        <v>89</v>
      </c>
      <c r="D252" s="184"/>
      <c r="E252" s="185"/>
      <c r="F252" s="186"/>
      <c r="G252" s="186"/>
      <c r="H252" s="186"/>
      <c r="I252" s="186"/>
      <c r="J252" s="186">
        <v>1</v>
      </c>
      <c r="K252" s="198"/>
      <c r="L252" s="200">
        <f t="shared" si="36"/>
        <v>1</v>
      </c>
    </row>
    <row r="253" spans="3:12">
      <c r="C253" s="193" t="s">
        <v>13</v>
      </c>
      <c r="D253" s="184"/>
      <c r="E253" s="185"/>
      <c r="F253" s="186"/>
      <c r="G253" s="186">
        <v>1</v>
      </c>
      <c r="H253" s="186"/>
      <c r="I253" s="186"/>
      <c r="J253" s="186"/>
      <c r="K253" s="198"/>
      <c r="L253" s="200">
        <f t="shared" si="36"/>
        <v>1</v>
      </c>
    </row>
    <row r="254" spans="3:12">
      <c r="C254" s="193" t="s">
        <v>90</v>
      </c>
      <c r="D254" s="184"/>
      <c r="E254" s="185"/>
      <c r="F254" s="186"/>
      <c r="G254" s="186"/>
      <c r="H254" s="186"/>
      <c r="I254" s="186"/>
      <c r="J254" s="186">
        <v>1</v>
      </c>
      <c r="K254" s="198"/>
      <c r="L254" s="200">
        <f t="shared" si="36"/>
        <v>1</v>
      </c>
    </row>
    <row r="255" spans="3:12" ht="15.75" thickBot="1">
      <c r="C255" s="195" t="s">
        <v>91</v>
      </c>
      <c r="D255" s="187"/>
      <c r="E255" s="103"/>
      <c r="F255" s="104"/>
      <c r="G255" s="104"/>
      <c r="H255" s="104"/>
      <c r="I255" s="104"/>
      <c r="J255" s="104"/>
      <c r="K255" s="199">
        <v>1</v>
      </c>
      <c r="L255" s="200">
        <f t="shared" si="36"/>
        <v>1</v>
      </c>
    </row>
    <row r="256" spans="3:12" ht="15.75" thickBot="1">
      <c r="C256" s="56" t="s">
        <v>2</v>
      </c>
      <c r="D256" s="31">
        <f>SUM(D246:D255)</f>
        <v>6</v>
      </c>
      <c r="E256" s="31">
        <f t="shared" ref="E256:K256" si="37">SUM(E246:E255)</f>
        <v>5</v>
      </c>
      <c r="F256" s="31">
        <f t="shared" si="37"/>
        <v>0</v>
      </c>
      <c r="G256" s="31">
        <f t="shared" si="37"/>
        <v>2</v>
      </c>
      <c r="H256" s="31">
        <f t="shared" si="37"/>
        <v>5</v>
      </c>
      <c r="I256" s="31">
        <f t="shared" si="37"/>
        <v>4</v>
      </c>
      <c r="J256" s="31">
        <f t="shared" si="37"/>
        <v>6</v>
      </c>
      <c r="K256" s="31">
        <f t="shared" si="37"/>
        <v>2</v>
      </c>
      <c r="L256" s="200">
        <f t="shared" si="36"/>
        <v>30</v>
      </c>
    </row>
  </sheetData>
  <mergeCells count="36">
    <mergeCell ref="B7:B26"/>
    <mergeCell ref="E1:G1"/>
    <mergeCell ref="B3:L3"/>
    <mergeCell ref="B5:B6"/>
    <mergeCell ref="C5:C6"/>
    <mergeCell ref="D5:L5"/>
    <mergeCell ref="C221:C222"/>
    <mergeCell ref="D221:L221"/>
    <mergeCell ref="B29:L29"/>
    <mergeCell ref="C244:C245"/>
    <mergeCell ref="D244:L244"/>
    <mergeCell ref="C177:C178"/>
    <mergeCell ref="D177:L177"/>
    <mergeCell ref="C199:C200"/>
    <mergeCell ref="D199:L199"/>
    <mergeCell ref="C167:C168"/>
    <mergeCell ref="D167:L167"/>
    <mergeCell ref="C189:C190"/>
    <mergeCell ref="C66:C67"/>
    <mergeCell ref="D66:L66"/>
    <mergeCell ref="C232:C233"/>
    <mergeCell ref="D232:L232"/>
    <mergeCell ref="D189:L189"/>
    <mergeCell ref="C206:C207"/>
    <mergeCell ref="D206:L206"/>
    <mergeCell ref="C31:C32"/>
    <mergeCell ref="D31:L31"/>
    <mergeCell ref="C141:C142"/>
    <mergeCell ref="D141:L141"/>
    <mergeCell ref="C156:C157"/>
    <mergeCell ref="D156:L156"/>
    <mergeCell ref="C52:C53"/>
    <mergeCell ref="D52:L52"/>
    <mergeCell ref="C64:L64"/>
    <mergeCell ref="C74:C75"/>
    <mergeCell ref="D74:L7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49"/>
  <sheetViews>
    <sheetView workbookViewId="0">
      <selection activeCell="C8" sqref="C8:C10"/>
    </sheetView>
  </sheetViews>
  <sheetFormatPr defaultRowHeight="15"/>
  <cols>
    <col min="2" max="2" width="14.140625" bestFit="1" customWidth="1"/>
    <col min="3" max="3" width="19.5703125" customWidth="1"/>
    <col min="4" max="4" width="23.28515625" bestFit="1" customWidth="1"/>
    <col min="5" max="5" width="8.85546875" customWidth="1"/>
    <col min="6" max="6" width="9.85546875" customWidth="1"/>
    <col min="7" max="7" width="11.5703125" bestFit="1" customWidth="1"/>
    <col min="8" max="9" width="10.5703125" customWidth="1"/>
    <col min="10" max="11" width="7.85546875" customWidth="1"/>
    <col min="12" max="12" width="7.5703125" customWidth="1"/>
    <col min="16" max="16" width="18.7109375" bestFit="1" customWidth="1"/>
    <col min="17" max="17" width="18" bestFit="1" customWidth="1"/>
    <col min="18" max="18" width="19.42578125" bestFit="1" customWidth="1"/>
  </cols>
  <sheetData>
    <row r="1" spans="1:17" ht="24" thickBot="1">
      <c r="A1" s="793" t="s">
        <v>153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5"/>
    </row>
    <row r="2" spans="1:17" ht="45.75" customHeight="1" thickBot="1">
      <c r="A2" s="793" t="s">
        <v>152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7"/>
    </row>
    <row r="3" spans="1:17" ht="108.75" thickBot="1">
      <c r="A3" s="40" t="s">
        <v>21</v>
      </c>
      <c r="B3" s="41" t="s">
        <v>57</v>
      </c>
      <c r="C3" s="41" t="s">
        <v>58</v>
      </c>
      <c r="D3" s="41" t="s">
        <v>22</v>
      </c>
      <c r="E3" s="41" t="s">
        <v>59</v>
      </c>
      <c r="F3" s="42" t="s">
        <v>60</v>
      </c>
      <c r="G3" s="42" t="s">
        <v>61</v>
      </c>
      <c r="H3" s="42" t="s">
        <v>62</v>
      </c>
      <c r="I3" s="289" t="s">
        <v>146</v>
      </c>
      <c r="J3" s="42" t="s">
        <v>147</v>
      </c>
      <c r="K3" s="42" t="s">
        <v>148</v>
      </c>
      <c r="L3" s="290" t="s">
        <v>149</v>
      </c>
      <c r="M3" s="181" t="s">
        <v>150</v>
      </c>
      <c r="N3" s="181" t="s">
        <v>151</v>
      </c>
      <c r="O3" s="291" t="s">
        <v>63</v>
      </c>
      <c r="P3" s="151" t="s">
        <v>64</v>
      </c>
      <c r="Q3" s="43" t="s">
        <v>79</v>
      </c>
    </row>
    <row r="4" spans="1:17" ht="15.75" customHeight="1" thickBot="1">
      <c r="A4" s="798" t="s">
        <v>34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800"/>
      <c r="O4" s="800"/>
      <c r="P4" s="800"/>
      <c r="Q4" s="801"/>
    </row>
    <row r="5" spans="1:17" ht="15" customHeight="1">
      <c r="A5" s="726"/>
      <c r="B5" s="780"/>
      <c r="C5" s="781"/>
      <c r="D5" s="292"/>
      <c r="E5" s="293"/>
      <c r="F5" s="782">
        <v>0.47916666666666669</v>
      </c>
      <c r="G5" s="782">
        <v>0.56319444444444444</v>
      </c>
      <c r="H5" s="782">
        <f>G5-F5</f>
        <v>8.4027777777777757E-2</v>
      </c>
      <c r="I5" s="784">
        <v>60</v>
      </c>
      <c r="J5" s="785">
        <v>150</v>
      </c>
      <c r="K5" s="785">
        <v>220</v>
      </c>
      <c r="L5" s="785">
        <v>500</v>
      </c>
      <c r="M5" s="785">
        <v>-10</v>
      </c>
      <c r="N5" s="785">
        <v>-15</v>
      </c>
      <c r="O5" s="785">
        <v>100</v>
      </c>
      <c r="P5" s="785">
        <v>10</v>
      </c>
      <c r="Q5" s="716">
        <f>SUM(I5:O5)</f>
        <v>1005</v>
      </c>
    </row>
    <row r="6" spans="1:17">
      <c r="A6" s="727"/>
      <c r="B6" s="769"/>
      <c r="C6" s="771"/>
      <c r="D6" s="44"/>
      <c r="E6" s="107"/>
      <c r="F6" s="783"/>
      <c r="G6" s="783"/>
      <c r="H6" s="783"/>
      <c r="I6" s="775"/>
      <c r="J6" s="764"/>
      <c r="K6" s="764"/>
      <c r="L6" s="764"/>
      <c r="M6" s="764"/>
      <c r="N6" s="764"/>
      <c r="O6" s="764"/>
      <c r="P6" s="764"/>
      <c r="Q6" s="717"/>
    </row>
    <row r="7" spans="1:17">
      <c r="A7" s="727"/>
      <c r="B7" s="769"/>
      <c r="C7" s="771"/>
      <c r="D7" s="108"/>
      <c r="E7" s="109"/>
      <c r="F7" s="783"/>
      <c r="G7" s="783"/>
      <c r="H7" s="783"/>
      <c r="I7" s="775"/>
      <c r="J7" s="764"/>
      <c r="K7" s="764"/>
      <c r="L7" s="764"/>
      <c r="M7" s="764"/>
      <c r="N7" s="764"/>
      <c r="O7" s="764"/>
      <c r="P7" s="764"/>
      <c r="Q7" s="717"/>
    </row>
    <row r="8" spans="1:17" ht="15" customHeight="1">
      <c r="A8" s="727"/>
      <c r="B8" s="769"/>
      <c r="C8" s="771"/>
      <c r="D8" s="249"/>
      <c r="E8" s="250"/>
      <c r="F8" s="773"/>
      <c r="G8" s="773"/>
      <c r="H8" s="773"/>
      <c r="I8" s="775"/>
      <c r="J8" s="763"/>
      <c r="K8" s="763"/>
      <c r="L8" s="763"/>
      <c r="M8" s="763"/>
      <c r="N8" s="763"/>
      <c r="O8" s="763"/>
      <c r="P8" s="763"/>
      <c r="Q8" s="766">
        <f t="shared" ref="Q8" si="0">SUM(I8:O8)</f>
        <v>0</v>
      </c>
    </row>
    <row r="9" spans="1:17">
      <c r="A9" s="727"/>
      <c r="B9" s="769"/>
      <c r="C9" s="771"/>
      <c r="D9" s="44"/>
      <c r="E9" s="107"/>
      <c r="F9" s="773"/>
      <c r="G9" s="773"/>
      <c r="H9" s="773"/>
      <c r="I9" s="775"/>
      <c r="J9" s="764"/>
      <c r="K9" s="764"/>
      <c r="L9" s="764"/>
      <c r="M9" s="764"/>
      <c r="N9" s="764"/>
      <c r="O9" s="764"/>
      <c r="P9" s="764"/>
      <c r="Q9" s="717"/>
    </row>
    <row r="10" spans="1:17">
      <c r="A10" s="727"/>
      <c r="B10" s="769"/>
      <c r="C10" s="771"/>
      <c r="D10" s="108"/>
      <c r="E10" s="109"/>
      <c r="F10" s="773"/>
      <c r="G10" s="773"/>
      <c r="H10" s="773"/>
      <c r="I10" s="775"/>
      <c r="J10" s="764"/>
      <c r="K10" s="764"/>
      <c r="L10" s="764"/>
      <c r="M10" s="764"/>
      <c r="N10" s="764"/>
      <c r="O10" s="764"/>
      <c r="P10" s="764"/>
      <c r="Q10" s="717"/>
    </row>
    <row r="11" spans="1:17" ht="15" customHeight="1">
      <c r="A11" s="727"/>
      <c r="B11" s="769"/>
      <c r="C11" s="771"/>
      <c r="D11" s="249"/>
      <c r="E11" s="250"/>
      <c r="F11" s="773"/>
      <c r="G11" s="773"/>
      <c r="H11" s="773"/>
      <c r="I11" s="775"/>
      <c r="J11" s="763"/>
      <c r="K11" s="763"/>
      <c r="L11" s="763"/>
      <c r="M11" s="763"/>
      <c r="N11" s="763"/>
      <c r="O11" s="763"/>
      <c r="P11" s="763"/>
      <c r="Q11" s="766">
        <f t="shared" ref="Q11" si="1">SUM(I11:O11)</f>
        <v>0</v>
      </c>
    </row>
    <row r="12" spans="1:17">
      <c r="A12" s="727"/>
      <c r="B12" s="769"/>
      <c r="C12" s="771"/>
      <c r="D12" s="44"/>
      <c r="E12" s="107"/>
      <c r="F12" s="773"/>
      <c r="G12" s="773"/>
      <c r="H12" s="773"/>
      <c r="I12" s="775"/>
      <c r="J12" s="764"/>
      <c r="K12" s="764"/>
      <c r="L12" s="764"/>
      <c r="M12" s="764"/>
      <c r="N12" s="764"/>
      <c r="O12" s="764"/>
      <c r="P12" s="764"/>
      <c r="Q12" s="717"/>
    </row>
    <row r="13" spans="1:17">
      <c r="A13" s="727"/>
      <c r="B13" s="769"/>
      <c r="C13" s="771"/>
      <c r="D13" s="108"/>
      <c r="E13" s="109"/>
      <c r="F13" s="773"/>
      <c r="G13" s="773"/>
      <c r="H13" s="773"/>
      <c r="I13" s="775"/>
      <c r="J13" s="764"/>
      <c r="K13" s="764"/>
      <c r="L13" s="764"/>
      <c r="M13" s="764"/>
      <c r="N13" s="764"/>
      <c r="O13" s="764"/>
      <c r="P13" s="764"/>
      <c r="Q13" s="717"/>
    </row>
    <row r="14" spans="1:17" ht="15" customHeight="1">
      <c r="A14" s="727"/>
      <c r="B14" s="769"/>
      <c r="C14" s="771"/>
      <c r="D14" s="249"/>
      <c r="E14" s="250"/>
      <c r="F14" s="773"/>
      <c r="G14" s="773"/>
      <c r="H14" s="773"/>
      <c r="I14" s="775"/>
      <c r="J14" s="763"/>
      <c r="K14" s="763"/>
      <c r="L14" s="763"/>
      <c r="M14" s="763"/>
      <c r="N14" s="763"/>
      <c r="O14" s="763"/>
      <c r="P14" s="763"/>
      <c r="Q14" s="766">
        <f t="shared" ref="Q14" si="2">SUM(I14:O14)</f>
        <v>0</v>
      </c>
    </row>
    <row r="15" spans="1:17">
      <c r="A15" s="727"/>
      <c r="B15" s="769"/>
      <c r="C15" s="771"/>
      <c r="D15" s="44"/>
      <c r="E15" s="107"/>
      <c r="F15" s="773"/>
      <c r="G15" s="773"/>
      <c r="H15" s="773"/>
      <c r="I15" s="775"/>
      <c r="J15" s="764"/>
      <c r="K15" s="764"/>
      <c r="L15" s="764"/>
      <c r="M15" s="764"/>
      <c r="N15" s="764"/>
      <c r="O15" s="764"/>
      <c r="P15" s="764"/>
      <c r="Q15" s="717"/>
    </row>
    <row r="16" spans="1:17">
      <c r="A16" s="727"/>
      <c r="B16" s="769"/>
      <c r="C16" s="771"/>
      <c r="D16" s="108"/>
      <c r="E16" s="109"/>
      <c r="F16" s="773"/>
      <c r="G16" s="773"/>
      <c r="H16" s="773"/>
      <c r="I16" s="775"/>
      <c r="J16" s="764"/>
      <c r="K16" s="764"/>
      <c r="L16" s="764"/>
      <c r="M16" s="764"/>
      <c r="N16" s="764"/>
      <c r="O16" s="764"/>
      <c r="P16" s="764"/>
      <c r="Q16" s="717"/>
    </row>
    <row r="17" spans="1:17" ht="15" customHeight="1">
      <c r="A17" s="727"/>
      <c r="B17" s="769"/>
      <c r="C17" s="771"/>
      <c r="D17" s="249"/>
      <c r="E17" s="250"/>
      <c r="F17" s="773"/>
      <c r="G17" s="773"/>
      <c r="H17" s="773"/>
      <c r="I17" s="775"/>
      <c r="J17" s="763"/>
      <c r="K17" s="763"/>
      <c r="L17" s="763"/>
      <c r="M17" s="763"/>
      <c r="N17" s="763"/>
      <c r="O17" s="763"/>
      <c r="P17" s="763"/>
      <c r="Q17" s="766">
        <f t="shared" ref="Q17" si="3">SUM(I17:O17)</f>
        <v>0</v>
      </c>
    </row>
    <row r="18" spans="1:17">
      <c r="A18" s="727"/>
      <c r="B18" s="769"/>
      <c r="C18" s="771"/>
      <c r="D18" s="44"/>
      <c r="E18" s="107"/>
      <c r="F18" s="773"/>
      <c r="G18" s="773"/>
      <c r="H18" s="773"/>
      <c r="I18" s="775"/>
      <c r="J18" s="764"/>
      <c r="K18" s="764"/>
      <c r="L18" s="764"/>
      <c r="M18" s="764"/>
      <c r="N18" s="764"/>
      <c r="O18" s="764"/>
      <c r="P18" s="764"/>
      <c r="Q18" s="717"/>
    </row>
    <row r="19" spans="1:17" ht="15.75" thickBot="1">
      <c r="A19" s="768"/>
      <c r="B19" s="770"/>
      <c r="C19" s="772"/>
      <c r="D19" s="294"/>
      <c r="E19" s="295"/>
      <c r="F19" s="774"/>
      <c r="G19" s="774"/>
      <c r="H19" s="774"/>
      <c r="I19" s="776"/>
      <c r="J19" s="765"/>
      <c r="K19" s="765"/>
      <c r="L19" s="765"/>
      <c r="M19" s="765"/>
      <c r="N19" s="765"/>
      <c r="O19" s="765"/>
      <c r="P19" s="765"/>
      <c r="Q19" s="767"/>
    </row>
    <row r="20" spans="1:17" ht="15" customHeight="1" thickBot="1">
      <c r="A20" s="802" t="s">
        <v>23</v>
      </c>
      <c r="B20" s="803"/>
      <c r="C20" s="803"/>
      <c r="D20" s="803"/>
      <c r="E20" s="803"/>
      <c r="F20" s="803"/>
      <c r="G20" s="803"/>
      <c r="H20" s="803"/>
      <c r="I20" s="803"/>
      <c r="J20" s="803"/>
      <c r="K20" s="803"/>
      <c r="L20" s="803"/>
      <c r="M20" s="803"/>
      <c r="N20" s="804"/>
      <c r="O20" s="804"/>
      <c r="P20" s="804"/>
      <c r="Q20" s="805"/>
    </row>
    <row r="21" spans="1:17">
      <c r="A21" s="726"/>
      <c r="B21" s="780"/>
      <c r="C21" s="781"/>
      <c r="D21" s="292"/>
      <c r="E21" s="293"/>
      <c r="F21" s="782">
        <v>0.47916666666666669</v>
      </c>
      <c r="G21" s="782">
        <v>0.56319444444444444</v>
      </c>
      <c r="H21" s="782">
        <f>G21-F21</f>
        <v>8.4027777777777757E-2</v>
      </c>
      <c r="I21" s="784">
        <v>60</v>
      </c>
      <c r="J21" s="785">
        <v>100</v>
      </c>
      <c r="K21" s="785">
        <v>120</v>
      </c>
      <c r="L21" s="785">
        <v>400</v>
      </c>
      <c r="M21" s="785">
        <v>0</v>
      </c>
      <c r="N21" s="785">
        <v>-25</v>
      </c>
      <c r="O21" s="785">
        <v>100</v>
      </c>
      <c r="P21" s="785">
        <v>8</v>
      </c>
      <c r="Q21" s="716">
        <f>SUM(I21:O21)</f>
        <v>755</v>
      </c>
    </row>
    <row r="22" spans="1:17">
      <c r="A22" s="727"/>
      <c r="B22" s="769"/>
      <c r="C22" s="771"/>
      <c r="D22" s="44"/>
      <c r="E22" s="107"/>
      <c r="F22" s="783"/>
      <c r="G22" s="783"/>
      <c r="H22" s="783"/>
      <c r="I22" s="775"/>
      <c r="J22" s="764"/>
      <c r="K22" s="764"/>
      <c r="L22" s="764"/>
      <c r="M22" s="764"/>
      <c r="N22" s="764"/>
      <c r="O22" s="764"/>
      <c r="P22" s="764"/>
      <c r="Q22" s="717"/>
    </row>
    <row r="23" spans="1:17" ht="18.75" customHeight="1">
      <c r="A23" s="727"/>
      <c r="B23" s="769"/>
      <c r="C23" s="771"/>
      <c r="D23" s="108"/>
      <c r="E23" s="109"/>
      <c r="F23" s="783"/>
      <c r="G23" s="783"/>
      <c r="H23" s="783"/>
      <c r="I23" s="775"/>
      <c r="J23" s="764"/>
      <c r="K23" s="764"/>
      <c r="L23" s="764"/>
      <c r="M23" s="764"/>
      <c r="N23" s="764"/>
      <c r="O23" s="764"/>
      <c r="P23" s="764"/>
      <c r="Q23" s="717"/>
    </row>
    <row r="24" spans="1:17" ht="15" customHeight="1">
      <c r="A24" s="727"/>
      <c r="B24" s="769"/>
      <c r="C24" s="771"/>
      <c r="D24" s="249"/>
      <c r="E24" s="250"/>
      <c r="F24" s="773"/>
      <c r="G24" s="773"/>
      <c r="H24" s="773"/>
      <c r="I24" s="775"/>
      <c r="J24" s="763"/>
      <c r="K24" s="763"/>
      <c r="L24" s="763"/>
      <c r="M24" s="763"/>
      <c r="N24" s="763"/>
      <c r="O24" s="763"/>
      <c r="P24" s="763"/>
      <c r="Q24" s="766">
        <f t="shared" ref="Q24" si="4">SUM(I24:O24)</f>
        <v>0</v>
      </c>
    </row>
    <row r="25" spans="1:17">
      <c r="A25" s="727"/>
      <c r="B25" s="769"/>
      <c r="C25" s="771"/>
      <c r="D25" s="44"/>
      <c r="E25" s="107"/>
      <c r="F25" s="773"/>
      <c r="G25" s="773"/>
      <c r="H25" s="773"/>
      <c r="I25" s="775"/>
      <c r="J25" s="764"/>
      <c r="K25" s="764"/>
      <c r="L25" s="764"/>
      <c r="M25" s="764"/>
      <c r="N25" s="764"/>
      <c r="O25" s="764"/>
      <c r="P25" s="764"/>
      <c r="Q25" s="717"/>
    </row>
    <row r="26" spans="1:17">
      <c r="A26" s="727"/>
      <c r="B26" s="769"/>
      <c r="C26" s="771"/>
      <c r="D26" s="108"/>
      <c r="E26" s="109"/>
      <c r="F26" s="773"/>
      <c r="G26" s="773"/>
      <c r="H26" s="773"/>
      <c r="I26" s="775"/>
      <c r="J26" s="764"/>
      <c r="K26" s="764"/>
      <c r="L26" s="764"/>
      <c r="M26" s="764"/>
      <c r="N26" s="764"/>
      <c r="O26" s="764"/>
      <c r="P26" s="764"/>
      <c r="Q26" s="717"/>
    </row>
    <row r="27" spans="1:17" ht="15" customHeight="1">
      <c r="A27" s="727"/>
      <c r="B27" s="769"/>
      <c r="C27" s="771"/>
      <c r="D27" s="249"/>
      <c r="E27" s="250"/>
      <c r="F27" s="773"/>
      <c r="G27" s="773"/>
      <c r="H27" s="773"/>
      <c r="I27" s="775"/>
      <c r="J27" s="763"/>
      <c r="K27" s="763"/>
      <c r="L27" s="763"/>
      <c r="M27" s="763"/>
      <c r="N27" s="763"/>
      <c r="O27" s="763"/>
      <c r="P27" s="763"/>
      <c r="Q27" s="766">
        <f t="shared" ref="Q27" si="5">SUM(I27:O27)</f>
        <v>0</v>
      </c>
    </row>
    <row r="28" spans="1:17">
      <c r="A28" s="727"/>
      <c r="B28" s="769"/>
      <c r="C28" s="771"/>
      <c r="D28" s="44"/>
      <c r="E28" s="107"/>
      <c r="F28" s="773"/>
      <c r="G28" s="773"/>
      <c r="H28" s="773"/>
      <c r="I28" s="775"/>
      <c r="J28" s="764"/>
      <c r="K28" s="764"/>
      <c r="L28" s="764"/>
      <c r="M28" s="764"/>
      <c r="N28" s="764"/>
      <c r="O28" s="764"/>
      <c r="P28" s="764"/>
      <c r="Q28" s="717"/>
    </row>
    <row r="29" spans="1:17">
      <c r="A29" s="727"/>
      <c r="B29" s="769"/>
      <c r="C29" s="771"/>
      <c r="D29" s="108"/>
      <c r="E29" s="109"/>
      <c r="F29" s="773"/>
      <c r="G29" s="773"/>
      <c r="H29" s="773"/>
      <c r="I29" s="775"/>
      <c r="J29" s="764"/>
      <c r="K29" s="764"/>
      <c r="L29" s="764"/>
      <c r="M29" s="764"/>
      <c r="N29" s="764"/>
      <c r="O29" s="764"/>
      <c r="P29" s="764"/>
      <c r="Q29" s="717"/>
    </row>
    <row r="30" spans="1:17" ht="15" customHeight="1">
      <c r="A30" s="727"/>
      <c r="B30" s="769"/>
      <c r="C30" s="771"/>
      <c r="D30" s="249"/>
      <c r="E30" s="250"/>
      <c r="F30" s="773"/>
      <c r="G30" s="773"/>
      <c r="H30" s="773"/>
      <c r="I30" s="775"/>
      <c r="J30" s="763"/>
      <c r="K30" s="763"/>
      <c r="L30" s="763"/>
      <c r="M30" s="763"/>
      <c r="N30" s="763"/>
      <c r="O30" s="763"/>
      <c r="P30" s="763"/>
      <c r="Q30" s="766">
        <f t="shared" ref="Q30" si="6">SUM(I30:O30)</f>
        <v>0</v>
      </c>
    </row>
    <row r="31" spans="1:17">
      <c r="A31" s="727"/>
      <c r="B31" s="769"/>
      <c r="C31" s="771"/>
      <c r="D31" s="44"/>
      <c r="E31" s="107"/>
      <c r="F31" s="773"/>
      <c r="G31" s="773"/>
      <c r="H31" s="773"/>
      <c r="I31" s="775"/>
      <c r="J31" s="764"/>
      <c r="K31" s="764"/>
      <c r="L31" s="764"/>
      <c r="M31" s="764"/>
      <c r="N31" s="764"/>
      <c r="O31" s="764"/>
      <c r="P31" s="764"/>
      <c r="Q31" s="717"/>
    </row>
    <row r="32" spans="1:17">
      <c r="A32" s="727"/>
      <c r="B32" s="769"/>
      <c r="C32" s="771"/>
      <c r="D32" s="108"/>
      <c r="E32" s="109"/>
      <c r="F32" s="773"/>
      <c r="G32" s="773"/>
      <c r="H32" s="773"/>
      <c r="I32" s="775"/>
      <c r="J32" s="764"/>
      <c r="K32" s="764"/>
      <c r="L32" s="764"/>
      <c r="M32" s="764"/>
      <c r="N32" s="764"/>
      <c r="O32" s="764"/>
      <c r="P32" s="764"/>
      <c r="Q32" s="717"/>
    </row>
    <row r="33" spans="1:17" ht="15" customHeight="1">
      <c r="A33" s="727"/>
      <c r="B33" s="769"/>
      <c r="C33" s="771"/>
      <c r="D33" s="249"/>
      <c r="E33" s="250"/>
      <c r="F33" s="773"/>
      <c r="G33" s="773"/>
      <c r="H33" s="773"/>
      <c r="I33" s="775"/>
      <c r="J33" s="763"/>
      <c r="K33" s="763"/>
      <c r="L33" s="763"/>
      <c r="M33" s="763"/>
      <c r="N33" s="763"/>
      <c r="O33" s="763"/>
      <c r="P33" s="763"/>
      <c r="Q33" s="766">
        <f t="shared" ref="Q33" si="7">SUM(I33:O33)</f>
        <v>0</v>
      </c>
    </row>
    <row r="34" spans="1:17">
      <c r="A34" s="727"/>
      <c r="B34" s="769"/>
      <c r="C34" s="771"/>
      <c r="D34" s="44"/>
      <c r="E34" s="107"/>
      <c r="F34" s="773"/>
      <c r="G34" s="773"/>
      <c r="H34" s="773"/>
      <c r="I34" s="775"/>
      <c r="J34" s="764"/>
      <c r="K34" s="764"/>
      <c r="L34" s="764"/>
      <c r="M34" s="764"/>
      <c r="N34" s="764"/>
      <c r="O34" s="764"/>
      <c r="P34" s="764"/>
      <c r="Q34" s="717"/>
    </row>
    <row r="35" spans="1:17" ht="15.75" thickBot="1">
      <c r="A35" s="768"/>
      <c r="B35" s="770"/>
      <c r="C35" s="772"/>
      <c r="D35" s="294"/>
      <c r="E35" s="295"/>
      <c r="F35" s="774"/>
      <c r="G35" s="774"/>
      <c r="H35" s="774"/>
      <c r="I35" s="776"/>
      <c r="J35" s="765"/>
      <c r="K35" s="765"/>
      <c r="L35" s="765"/>
      <c r="M35" s="765"/>
      <c r="N35" s="765"/>
      <c r="O35" s="765"/>
      <c r="P35" s="765"/>
      <c r="Q35" s="767"/>
    </row>
    <row r="36" spans="1:17" ht="15" customHeight="1" thickBot="1">
      <c r="A36" s="786" t="s">
        <v>66</v>
      </c>
      <c r="B36" s="790"/>
      <c r="C36" s="790"/>
      <c r="D36" s="790"/>
      <c r="E36" s="790"/>
      <c r="F36" s="790"/>
      <c r="G36" s="790"/>
      <c r="H36" s="790"/>
      <c r="I36" s="790"/>
      <c r="J36" s="790"/>
      <c r="K36" s="790"/>
      <c r="L36" s="790"/>
      <c r="M36" s="790"/>
      <c r="N36" s="791"/>
      <c r="O36" s="791"/>
      <c r="P36" s="791"/>
      <c r="Q36" s="792"/>
    </row>
    <row r="37" spans="1:17">
      <c r="A37" s="726"/>
      <c r="B37" s="780"/>
      <c r="C37" s="781"/>
      <c r="D37" s="292"/>
      <c r="E37" s="293"/>
      <c r="F37" s="782">
        <v>0.47916666666666669</v>
      </c>
      <c r="G37" s="782">
        <v>0.56319444444444444</v>
      </c>
      <c r="H37" s="782">
        <f>G37-F37</f>
        <v>8.4027777777777757E-2</v>
      </c>
      <c r="I37" s="784">
        <v>60</v>
      </c>
      <c r="J37" s="785">
        <v>80</v>
      </c>
      <c r="K37" s="785">
        <v>80</v>
      </c>
      <c r="L37" s="785">
        <v>300</v>
      </c>
      <c r="M37" s="785">
        <v>-10</v>
      </c>
      <c r="N37" s="785">
        <v>-15</v>
      </c>
      <c r="O37" s="785">
        <v>10</v>
      </c>
      <c r="P37" s="785">
        <v>6</v>
      </c>
      <c r="Q37" s="716">
        <f>SUM(I37:O37)</f>
        <v>505</v>
      </c>
    </row>
    <row r="38" spans="1:17">
      <c r="A38" s="727"/>
      <c r="B38" s="769"/>
      <c r="C38" s="771"/>
      <c r="D38" s="44"/>
      <c r="E38" s="107"/>
      <c r="F38" s="783"/>
      <c r="G38" s="783"/>
      <c r="H38" s="783"/>
      <c r="I38" s="775"/>
      <c r="J38" s="764"/>
      <c r="K38" s="764"/>
      <c r="L38" s="764"/>
      <c r="M38" s="764"/>
      <c r="N38" s="764"/>
      <c r="O38" s="764"/>
      <c r="P38" s="764"/>
      <c r="Q38" s="717"/>
    </row>
    <row r="39" spans="1:17" ht="15.75" customHeight="1">
      <c r="A39" s="727"/>
      <c r="B39" s="769"/>
      <c r="C39" s="771"/>
      <c r="D39" s="108"/>
      <c r="E39" s="109"/>
      <c r="F39" s="783"/>
      <c r="G39" s="783"/>
      <c r="H39" s="783"/>
      <c r="I39" s="775"/>
      <c r="J39" s="764"/>
      <c r="K39" s="764"/>
      <c r="L39" s="764"/>
      <c r="M39" s="764"/>
      <c r="N39" s="764"/>
      <c r="O39" s="764"/>
      <c r="P39" s="764"/>
      <c r="Q39" s="717"/>
    </row>
    <row r="40" spans="1:17">
      <c r="A40" s="727"/>
      <c r="B40" s="769"/>
      <c r="C40" s="771"/>
      <c r="D40" s="249"/>
      <c r="E40" s="250"/>
      <c r="F40" s="773"/>
      <c r="G40" s="773"/>
      <c r="H40" s="773"/>
      <c r="I40" s="775"/>
      <c r="J40" s="763"/>
      <c r="K40" s="763"/>
      <c r="L40" s="763"/>
      <c r="M40" s="763"/>
      <c r="N40" s="763"/>
      <c r="O40" s="763"/>
      <c r="P40" s="763"/>
      <c r="Q40" s="766">
        <f t="shared" ref="Q40" si="8">SUM(I40:O40)</f>
        <v>0</v>
      </c>
    </row>
    <row r="41" spans="1:17">
      <c r="A41" s="727"/>
      <c r="B41" s="769"/>
      <c r="C41" s="771"/>
      <c r="D41" s="44"/>
      <c r="E41" s="107"/>
      <c r="F41" s="773"/>
      <c r="G41" s="773"/>
      <c r="H41" s="773"/>
      <c r="I41" s="775"/>
      <c r="J41" s="764"/>
      <c r="K41" s="764"/>
      <c r="L41" s="764"/>
      <c r="M41" s="764"/>
      <c r="N41" s="764"/>
      <c r="O41" s="764"/>
      <c r="P41" s="764"/>
      <c r="Q41" s="717"/>
    </row>
    <row r="42" spans="1:17">
      <c r="A42" s="727"/>
      <c r="B42" s="769"/>
      <c r="C42" s="771"/>
      <c r="D42" s="108"/>
      <c r="E42" s="109"/>
      <c r="F42" s="773"/>
      <c r="G42" s="773"/>
      <c r="H42" s="773"/>
      <c r="I42" s="775"/>
      <c r="J42" s="764"/>
      <c r="K42" s="764"/>
      <c r="L42" s="764"/>
      <c r="M42" s="764"/>
      <c r="N42" s="764"/>
      <c r="O42" s="764"/>
      <c r="P42" s="764"/>
      <c r="Q42" s="717"/>
    </row>
    <row r="43" spans="1:17">
      <c r="A43" s="727"/>
      <c r="B43" s="769"/>
      <c r="C43" s="771"/>
      <c r="D43" s="249"/>
      <c r="E43" s="250"/>
      <c r="F43" s="773"/>
      <c r="G43" s="773"/>
      <c r="H43" s="773"/>
      <c r="I43" s="775"/>
      <c r="J43" s="763"/>
      <c r="K43" s="763"/>
      <c r="L43" s="763"/>
      <c r="M43" s="763"/>
      <c r="N43" s="763"/>
      <c r="O43" s="763"/>
      <c r="P43" s="763"/>
      <c r="Q43" s="766">
        <f t="shared" ref="Q43" si="9">SUM(I43:O43)</f>
        <v>0</v>
      </c>
    </row>
    <row r="44" spans="1:17">
      <c r="A44" s="727"/>
      <c r="B44" s="769"/>
      <c r="C44" s="771"/>
      <c r="D44" s="44"/>
      <c r="E44" s="107"/>
      <c r="F44" s="773"/>
      <c r="G44" s="773"/>
      <c r="H44" s="773"/>
      <c r="I44" s="775"/>
      <c r="J44" s="764"/>
      <c r="K44" s="764"/>
      <c r="L44" s="764"/>
      <c r="M44" s="764"/>
      <c r="N44" s="764"/>
      <c r="O44" s="764"/>
      <c r="P44" s="764"/>
      <c r="Q44" s="717"/>
    </row>
    <row r="45" spans="1:17">
      <c r="A45" s="727"/>
      <c r="B45" s="769"/>
      <c r="C45" s="771"/>
      <c r="D45" s="108"/>
      <c r="E45" s="109"/>
      <c r="F45" s="773"/>
      <c r="G45" s="773"/>
      <c r="H45" s="773"/>
      <c r="I45" s="775"/>
      <c r="J45" s="764"/>
      <c r="K45" s="764"/>
      <c r="L45" s="764"/>
      <c r="M45" s="764"/>
      <c r="N45" s="764"/>
      <c r="O45" s="764"/>
      <c r="P45" s="764"/>
      <c r="Q45" s="717"/>
    </row>
    <row r="46" spans="1:17">
      <c r="A46" s="727"/>
      <c r="B46" s="769"/>
      <c r="C46" s="771"/>
      <c r="D46" s="249"/>
      <c r="E46" s="250"/>
      <c r="F46" s="773"/>
      <c r="G46" s="773"/>
      <c r="H46" s="773"/>
      <c r="I46" s="775"/>
      <c r="J46" s="763"/>
      <c r="K46" s="763"/>
      <c r="L46" s="763"/>
      <c r="M46" s="763"/>
      <c r="N46" s="763"/>
      <c r="O46" s="763"/>
      <c r="P46" s="763"/>
      <c r="Q46" s="766">
        <f t="shared" ref="Q46" si="10">SUM(I46:O46)</f>
        <v>0</v>
      </c>
    </row>
    <row r="47" spans="1:17">
      <c r="A47" s="727"/>
      <c r="B47" s="769"/>
      <c r="C47" s="771"/>
      <c r="D47" s="44"/>
      <c r="E47" s="107"/>
      <c r="F47" s="773"/>
      <c r="G47" s="773"/>
      <c r="H47" s="773"/>
      <c r="I47" s="775"/>
      <c r="J47" s="764"/>
      <c r="K47" s="764"/>
      <c r="L47" s="764"/>
      <c r="M47" s="764"/>
      <c r="N47" s="764"/>
      <c r="O47" s="764"/>
      <c r="P47" s="764"/>
      <c r="Q47" s="717"/>
    </row>
    <row r="48" spans="1:17">
      <c r="A48" s="727"/>
      <c r="B48" s="769"/>
      <c r="C48" s="771"/>
      <c r="D48" s="108"/>
      <c r="E48" s="109"/>
      <c r="F48" s="773"/>
      <c r="G48" s="773"/>
      <c r="H48" s="773"/>
      <c r="I48" s="775"/>
      <c r="J48" s="764"/>
      <c r="K48" s="764"/>
      <c r="L48" s="764"/>
      <c r="M48" s="764"/>
      <c r="N48" s="764"/>
      <c r="O48" s="764"/>
      <c r="P48" s="764"/>
      <c r="Q48" s="717"/>
    </row>
    <row r="49" spans="1:17" ht="18.75" customHeight="1">
      <c r="A49" s="727"/>
      <c r="B49" s="769"/>
      <c r="C49" s="771"/>
      <c r="D49" s="249"/>
      <c r="E49" s="250"/>
      <c r="F49" s="773"/>
      <c r="G49" s="773"/>
      <c r="H49" s="773"/>
      <c r="I49" s="775"/>
      <c r="J49" s="763"/>
      <c r="K49" s="763"/>
      <c r="L49" s="763"/>
      <c r="M49" s="763"/>
      <c r="N49" s="763"/>
      <c r="O49" s="763"/>
      <c r="P49" s="763"/>
      <c r="Q49" s="766">
        <f t="shared" ref="Q49" si="11">SUM(I49:O49)</f>
        <v>0</v>
      </c>
    </row>
    <row r="50" spans="1:17" ht="15" customHeight="1">
      <c r="A50" s="727"/>
      <c r="B50" s="769"/>
      <c r="C50" s="771"/>
      <c r="D50" s="44"/>
      <c r="E50" s="107"/>
      <c r="F50" s="773"/>
      <c r="G50" s="773"/>
      <c r="H50" s="773"/>
      <c r="I50" s="775"/>
      <c r="J50" s="764"/>
      <c r="K50" s="764"/>
      <c r="L50" s="764"/>
      <c r="M50" s="764"/>
      <c r="N50" s="764"/>
      <c r="O50" s="764"/>
      <c r="P50" s="764"/>
      <c r="Q50" s="717"/>
    </row>
    <row r="51" spans="1:17" ht="15.75" thickBot="1">
      <c r="A51" s="768"/>
      <c r="B51" s="770"/>
      <c r="C51" s="772"/>
      <c r="D51" s="294"/>
      <c r="E51" s="295"/>
      <c r="F51" s="774"/>
      <c r="G51" s="774"/>
      <c r="H51" s="774"/>
      <c r="I51" s="776"/>
      <c r="J51" s="765"/>
      <c r="K51" s="765"/>
      <c r="L51" s="765"/>
      <c r="M51" s="765"/>
      <c r="N51" s="765"/>
      <c r="O51" s="765"/>
      <c r="P51" s="765"/>
      <c r="Q51" s="767"/>
    </row>
    <row r="52" spans="1:17" ht="18.75" thickBot="1">
      <c r="A52" s="777" t="s">
        <v>35</v>
      </c>
      <c r="B52" s="778"/>
      <c r="C52" s="778"/>
      <c r="D52" s="778"/>
      <c r="E52" s="778"/>
      <c r="F52" s="778"/>
      <c r="G52" s="778"/>
      <c r="H52" s="778"/>
      <c r="I52" s="778"/>
      <c r="J52" s="778"/>
      <c r="K52" s="778"/>
      <c r="L52" s="778"/>
      <c r="M52" s="778"/>
      <c r="N52" s="778"/>
      <c r="O52" s="778"/>
      <c r="P52" s="778"/>
      <c r="Q52" s="779"/>
    </row>
    <row r="53" spans="1:17" ht="15" customHeight="1">
      <c r="A53" s="726"/>
      <c r="B53" s="780"/>
      <c r="C53" s="781"/>
      <c r="D53" s="292"/>
      <c r="E53" s="293"/>
      <c r="F53" s="782">
        <v>0.47916666666666669</v>
      </c>
      <c r="G53" s="782">
        <v>0.56319444444444444</v>
      </c>
      <c r="H53" s="782">
        <f>G53-F53</f>
        <v>8.4027777777777757E-2</v>
      </c>
      <c r="I53" s="784">
        <v>60</v>
      </c>
      <c r="J53" s="785">
        <v>30</v>
      </c>
      <c r="K53" s="785">
        <v>60</v>
      </c>
      <c r="L53" s="785">
        <v>200</v>
      </c>
      <c r="M53" s="785">
        <v>-10</v>
      </c>
      <c r="N53" s="785">
        <v>-15</v>
      </c>
      <c r="O53" s="785">
        <v>20</v>
      </c>
      <c r="P53" s="785">
        <v>4</v>
      </c>
      <c r="Q53" s="716">
        <f>SUM(I53:O53)</f>
        <v>345</v>
      </c>
    </row>
    <row r="54" spans="1:17">
      <c r="A54" s="727"/>
      <c r="B54" s="769"/>
      <c r="C54" s="771"/>
      <c r="D54" s="44"/>
      <c r="E54" s="107"/>
      <c r="F54" s="783"/>
      <c r="G54" s="783"/>
      <c r="H54" s="783"/>
      <c r="I54" s="775"/>
      <c r="J54" s="764"/>
      <c r="K54" s="764"/>
      <c r="L54" s="764"/>
      <c r="M54" s="764"/>
      <c r="N54" s="764"/>
      <c r="O54" s="764"/>
      <c r="P54" s="764"/>
      <c r="Q54" s="717"/>
    </row>
    <row r="55" spans="1:17">
      <c r="A55" s="727"/>
      <c r="B55" s="769"/>
      <c r="C55" s="771"/>
      <c r="D55" s="108"/>
      <c r="E55" s="109"/>
      <c r="F55" s="783"/>
      <c r="G55" s="783"/>
      <c r="H55" s="783"/>
      <c r="I55" s="775"/>
      <c r="J55" s="764"/>
      <c r="K55" s="764"/>
      <c r="L55" s="764"/>
      <c r="M55" s="764"/>
      <c r="N55" s="764"/>
      <c r="O55" s="764"/>
      <c r="P55" s="764"/>
      <c r="Q55" s="717"/>
    </row>
    <row r="56" spans="1:17" ht="15.75" customHeight="1">
      <c r="A56" s="727"/>
      <c r="B56" s="769"/>
      <c r="C56" s="771"/>
      <c r="D56" s="249"/>
      <c r="E56" s="250"/>
      <c r="F56" s="773"/>
      <c r="G56" s="773"/>
      <c r="H56" s="773"/>
      <c r="I56" s="775"/>
      <c r="J56" s="763"/>
      <c r="K56" s="763"/>
      <c r="L56" s="763"/>
      <c r="M56" s="763"/>
      <c r="N56" s="763"/>
      <c r="O56" s="763"/>
      <c r="P56" s="763"/>
      <c r="Q56" s="766">
        <f t="shared" ref="Q56" si="12">SUM(I56:O56)</f>
        <v>0</v>
      </c>
    </row>
    <row r="57" spans="1:17" ht="15" customHeight="1">
      <c r="A57" s="727"/>
      <c r="B57" s="769"/>
      <c r="C57" s="771"/>
      <c r="D57" s="44"/>
      <c r="E57" s="107"/>
      <c r="F57" s="773"/>
      <c r="G57" s="773"/>
      <c r="H57" s="773"/>
      <c r="I57" s="775"/>
      <c r="J57" s="764"/>
      <c r="K57" s="764"/>
      <c r="L57" s="764"/>
      <c r="M57" s="764"/>
      <c r="N57" s="764"/>
      <c r="O57" s="764"/>
      <c r="P57" s="764"/>
      <c r="Q57" s="717"/>
    </row>
    <row r="58" spans="1:17">
      <c r="A58" s="727"/>
      <c r="B58" s="769"/>
      <c r="C58" s="771"/>
      <c r="D58" s="108"/>
      <c r="E58" s="109"/>
      <c r="F58" s="773"/>
      <c r="G58" s="773"/>
      <c r="H58" s="773"/>
      <c r="I58" s="775"/>
      <c r="J58" s="764"/>
      <c r="K58" s="764"/>
      <c r="L58" s="764"/>
      <c r="M58" s="764"/>
      <c r="N58" s="764"/>
      <c r="O58" s="764"/>
      <c r="P58" s="764"/>
      <c r="Q58" s="717"/>
    </row>
    <row r="59" spans="1:17">
      <c r="A59" s="727"/>
      <c r="B59" s="769"/>
      <c r="C59" s="771"/>
      <c r="D59" s="249"/>
      <c r="E59" s="250"/>
      <c r="F59" s="773"/>
      <c r="G59" s="773"/>
      <c r="H59" s="773"/>
      <c r="I59" s="775"/>
      <c r="J59" s="763"/>
      <c r="K59" s="763"/>
      <c r="L59" s="763"/>
      <c r="M59" s="763"/>
      <c r="N59" s="763"/>
      <c r="O59" s="763"/>
      <c r="P59" s="763"/>
      <c r="Q59" s="766">
        <f t="shared" ref="Q59" si="13">SUM(I59:O59)</f>
        <v>0</v>
      </c>
    </row>
    <row r="60" spans="1:17" ht="15" customHeight="1">
      <c r="A60" s="727"/>
      <c r="B60" s="769"/>
      <c r="C60" s="771"/>
      <c r="D60" s="44"/>
      <c r="E60" s="107"/>
      <c r="F60" s="773"/>
      <c r="G60" s="773"/>
      <c r="H60" s="773"/>
      <c r="I60" s="775"/>
      <c r="J60" s="764"/>
      <c r="K60" s="764"/>
      <c r="L60" s="764"/>
      <c r="M60" s="764"/>
      <c r="N60" s="764"/>
      <c r="O60" s="764"/>
      <c r="P60" s="764"/>
      <c r="Q60" s="717"/>
    </row>
    <row r="61" spans="1:17">
      <c r="A61" s="727"/>
      <c r="B61" s="769"/>
      <c r="C61" s="771"/>
      <c r="D61" s="108"/>
      <c r="E61" s="109"/>
      <c r="F61" s="773"/>
      <c r="G61" s="773"/>
      <c r="H61" s="773"/>
      <c r="I61" s="775"/>
      <c r="J61" s="764"/>
      <c r="K61" s="764"/>
      <c r="L61" s="764"/>
      <c r="M61" s="764"/>
      <c r="N61" s="764"/>
      <c r="O61" s="764"/>
      <c r="P61" s="764"/>
      <c r="Q61" s="717"/>
    </row>
    <row r="62" spans="1:17">
      <c r="A62" s="727"/>
      <c r="B62" s="769"/>
      <c r="C62" s="771"/>
      <c r="D62" s="249"/>
      <c r="E62" s="250"/>
      <c r="F62" s="773"/>
      <c r="G62" s="773"/>
      <c r="H62" s="773"/>
      <c r="I62" s="775"/>
      <c r="J62" s="763"/>
      <c r="K62" s="763"/>
      <c r="L62" s="763"/>
      <c r="M62" s="763"/>
      <c r="N62" s="763"/>
      <c r="O62" s="763"/>
      <c r="P62" s="763"/>
      <c r="Q62" s="766">
        <f t="shared" ref="Q62" si="14">SUM(I62:O62)</f>
        <v>0</v>
      </c>
    </row>
    <row r="63" spans="1:17" ht="15" customHeight="1">
      <c r="A63" s="727"/>
      <c r="B63" s="769"/>
      <c r="C63" s="771"/>
      <c r="D63" s="44"/>
      <c r="E63" s="107"/>
      <c r="F63" s="773"/>
      <c r="G63" s="773"/>
      <c r="H63" s="773"/>
      <c r="I63" s="775"/>
      <c r="J63" s="764"/>
      <c r="K63" s="764"/>
      <c r="L63" s="764"/>
      <c r="M63" s="764"/>
      <c r="N63" s="764"/>
      <c r="O63" s="764"/>
      <c r="P63" s="764"/>
      <c r="Q63" s="717"/>
    </row>
    <row r="64" spans="1:17">
      <c r="A64" s="727"/>
      <c r="B64" s="769"/>
      <c r="C64" s="771"/>
      <c r="D64" s="108"/>
      <c r="E64" s="109"/>
      <c r="F64" s="773"/>
      <c r="G64" s="773"/>
      <c r="H64" s="773"/>
      <c r="I64" s="775"/>
      <c r="J64" s="764"/>
      <c r="K64" s="764"/>
      <c r="L64" s="764"/>
      <c r="M64" s="764"/>
      <c r="N64" s="764"/>
      <c r="O64" s="764"/>
      <c r="P64" s="764"/>
      <c r="Q64" s="717"/>
    </row>
    <row r="65" spans="1:17">
      <c r="A65" s="727"/>
      <c r="B65" s="769"/>
      <c r="C65" s="771"/>
      <c r="D65" s="249"/>
      <c r="E65" s="250"/>
      <c r="F65" s="773"/>
      <c r="G65" s="773"/>
      <c r="H65" s="773"/>
      <c r="I65" s="775"/>
      <c r="J65" s="763"/>
      <c r="K65" s="763"/>
      <c r="L65" s="763"/>
      <c r="M65" s="763"/>
      <c r="N65" s="763"/>
      <c r="O65" s="763"/>
      <c r="P65" s="763"/>
      <c r="Q65" s="766">
        <f t="shared" ref="Q65" si="15">SUM(I65:O65)</f>
        <v>0</v>
      </c>
    </row>
    <row r="66" spans="1:17" ht="15" customHeight="1">
      <c r="A66" s="727"/>
      <c r="B66" s="769"/>
      <c r="C66" s="771"/>
      <c r="D66" s="44"/>
      <c r="E66" s="107"/>
      <c r="F66" s="773"/>
      <c r="G66" s="773"/>
      <c r="H66" s="773"/>
      <c r="I66" s="775"/>
      <c r="J66" s="764"/>
      <c r="K66" s="764"/>
      <c r="L66" s="764"/>
      <c r="M66" s="764"/>
      <c r="N66" s="764"/>
      <c r="O66" s="764"/>
      <c r="P66" s="764"/>
      <c r="Q66" s="717"/>
    </row>
    <row r="67" spans="1:17" ht="15.75" thickBot="1">
      <c r="A67" s="768"/>
      <c r="B67" s="770"/>
      <c r="C67" s="772"/>
      <c r="D67" s="294"/>
      <c r="E67" s="295"/>
      <c r="F67" s="774"/>
      <c r="G67" s="774"/>
      <c r="H67" s="774"/>
      <c r="I67" s="776"/>
      <c r="J67" s="765"/>
      <c r="K67" s="765"/>
      <c r="L67" s="765"/>
      <c r="M67" s="765"/>
      <c r="N67" s="765"/>
      <c r="O67" s="765"/>
      <c r="P67" s="765"/>
      <c r="Q67" s="767"/>
    </row>
    <row r="68" spans="1:17" ht="18.75" thickBot="1">
      <c r="A68" s="786" t="s">
        <v>26</v>
      </c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N68" s="788"/>
      <c r="O68" s="788"/>
      <c r="P68" s="788"/>
      <c r="Q68" s="789"/>
    </row>
    <row r="69" spans="1:17" ht="15" customHeight="1">
      <c r="A69" s="726"/>
      <c r="B69" s="780"/>
      <c r="C69" s="781"/>
      <c r="D69" s="292"/>
      <c r="E69" s="293"/>
      <c r="F69" s="782">
        <v>0.47916666666666669</v>
      </c>
      <c r="G69" s="782">
        <v>0.56319444444444444</v>
      </c>
      <c r="H69" s="782">
        <f>G69-F69</f>
        <v>8.4027777777777757E-2</v>
      </c>
      <c r="I69" s="784">
        <v>40</v>
      </c>
      <c r="J69" s="785">
        <v>30</v>
      </c>
      <c r="K69" s="785">
        <v>100</v>
      </c>
      <c r="L69" s="785">
        <v>100</v>
      </c>
      <c r="M69" s="785">
        <v>-10</v>
      </c>
      <c r="N69" s="785">
        <v>-30</v>
      </c>
      <c r="O69" s="785">
        <v>30</v>
      </c>
      <c r="P69" s="785">
        <v>2</v>
      </c>
      <c r="Q69" s="716">
        <f>SUM(I69:O69)</f>
        <v>260</v>
      </c>
    </row>
    <row r="70" spans="1:17">
      <c r="A70" s="727"/>
      <c r="B70" s="769"/>
      <c r="C70" s="771"/>
      <c r="D70" s="44"/>
      <c r="E70" s="107"/>
      <c r="F70" s="783"/>
      <c r="G70" s="783"/>
      <c r="H70" s="783"/>
      <c r="I70" s="775"/>
      <c r="J70" s="764"/>
      <c r="K70" s="764"/>
      <c r="L70" s="764"/>
      <c r="M70" s="764"/>
      <c r="N70" s="764"/>
      <c r="O70" s="764"/>
      <c r="P70" s="764"/>
      <c r="Q70" s="717"/>
    </row>
    <row r="71" spans="1:17">
      <c r="A71" s="727"/>
      <c r="B71" s="769"/>
      <c r="C71" s="771"/>
      <c r="D71" s="108"/>
      <c r="E71" s="109"/>
      <c r="F71" s="783"/>
      <c r="G71" s="783"/>
      <c r="H71" s="783"/>
      <c r="I71" s="775"/>
      <c r="J71" s="764"/>
      <c r="K71" s="764"/>
      <c r="L71" s="764"/>
      <c r="M71" s="764"/>
      <c r="N71" s="764"/>
      <c r="O71" s="764"/>
      <c r="P71" s="764"/>
      <c r="Q71" s="717"/>
    </row>
    <row r="72" spans="1:17" ht="18.75" customHeight="1">
      <c r="A72" s="727"/>
      <c r="B72" s="769"/>
      <c r="C72" s="771"/>
      <c r="D72" s="249"/>
      <c r="E72" s="250"/>
      <c r="F72" s="773"/>
      <c r="G72" s="773"/>
      <c r="H72" s="773"/>
      <c r="I72" s="775"/>
      <c r="J72" s="763"/>
      <c r="K72" s="763"/>
      <c r="L72" s="763"/>
      <c r="M72" s="763"/>
      <c r="N72" s="763"/>
      <c r="O72" s="763"/>
      <c r="P72" s="763"/>
      <c r="Q72" s="766">
        <f t="shared" ref="Q72" si="16">SUM(I72:O72)</f>
        <v>0</v>
      </c>
    </row>
    <row r="73" spans="1:17" ht="15" customHeight="1">
      <c r="A73" s="727"/>
      <c r="B73" s="769"/>
      <c r="C73" s="771"/>
      <c r="D73" s="44"/>
      <c r="E73" s="107"/>
      <c r="F73" s="773"/>
      <c r="G73" s="773"/>
      <c r="H73" s="773"/>
      <c r="I73" s="775"/>
      <c r="J73" s="764"/>
      <c r="K73" s="764"/>
      <c r="L73" s="764"/>
      <c r="M73" s="764"/>
      <c r="N73" s="764"/>
      <c r="O73" s="764"/>
      <c r="P73" s="764"/>
      <c r="Q73" s="717"/>
    </row>
    <row r="74" spans="1:17">
      <c r="A74" s="727"/>
      <c r="B74" s="769"/>
      <c r="C74" s="771"/>
      <c r="D74" s="108"/>
      <c r="E74" s="109"/>
      <c r="F74" s="773"/>
      <c r="G74" s="773"/>
      <c r="H74" s="773"/>
      <c r="I74" s="775"/>
      <c r="J74" s="764"/>
      <c r="K74" s="764"/>
      <c r="L74" s="764"/>
      <c r="M74" s="764"/>
      <c r="N74" s="764"/>
      <c r="O74" s="764"/>
      <c r="P74" s="764"/>
      <c r="Q74" s="717"/>
    </row>
    <row r="75" spans="1:17">
      <c r="A75" s="727"/>
      <c r="B75" s="769"/>
      <c r="C75" s="771"/>
      <c r="D75" s="249"/>
      <c r="E75" s="250"/>
      <c r="F75" s="773"/>
      <c r="G75" s="773"/>
      <c r="H75" s="773"/>
      <c r="I75" s="775"/>
      <c r="J75" s="763"/>
      <c r="K75" s="763"/>
      <c r="L75" s="763"/>
      <c r="M75" s="763"/>
      <c r="N75" s="763"/>
      <c r="O75" s="763"/>
      <c r="P75" s="763"/>
      <c r="Q75" s="766">
        <f t="shared" ref="Q75" si="17">SUM(I75:O75)</f>
        <v>0</v>
      </c>
    </row>
    <row r="76" spans="1:17" ht="15" customHeight="1">
      <c r="A76" s="727"/>
      <c r="B76" s="769"/>
      <c r="C76" s="771"/>
      <c r="D76" s="44"/>
      <c r="E76" s="107"/>
      <c r="F76" s="773"/>
      <c r="G76" s="773"/>
      <c r="H76" s="773"/>
      <c r="I76" s="775"/>
      <c r="J76" s="764"/>
      <c r="K76" s="764"/>
      <c r="L76" s="764"/>
      <c r="M76" s="764"/>
      <c r="N76" s="764"/>
      <c r="O76" s="764"/>
      <c r="P76" s="764"/>
      <c r="Q76" s="717"/>
    </row>
    <row r="77" spans="1:17">
      <c r="A77" s="727"/>
      <c r="B77" s="769"/>
      <c r="C77" s="771"/>
      <c r="D77" s="108"/>
      <c r="E77" s="109"/>
      <c r="F77" s="773"/>
      <c r="G77" s="773"/>
      <c r="H77" s="773"/>
      <c r="I77" s="775"/>
      <c r="J77" s="764"/>
      <c r="K77" s="764"/>
      <c r="L77" s="764"/>
      <c r="M77" s="764"/>
      <c r="N77" s="764"/>
      <c r="O77" s="764"/>
      <c r="P77" s="764"/>
      <c r="Q77" s="717"/>
    </row>
    <row r="78" spans="1:17">
      <c r="A78" s="727"/>
      <c r="B78" s="769"/>
      <c r="C78" s="771"/>
      <c r="D78" s="249"/>
      <c r="E78" s="250"/>
      <c r="F78" s="773"/>
      <c r="G78" s="773"/>
      <c r="H78" s="773"/>
      <c r="I78" s="775"/>
      <c r="J78" s="763"/>
      <c r="K78" s="763"/>
      <c r="L78" s="763"/>
      <c r="M78" s="763"/>
      <c r="N78" s="763"/>
      <c r="O78" s="763"/>
      <c r="P78" s="763"/>
      <c r="Q78" s="766">
        <f t="shared" ref="Q78" si="18">SUM(I78:O78)</f>
        <v>0</v>
      </c>
    </row>
    <row r="79" spans="1:17">
      <c r="A79" s="727"/>
      <c r="B79" s="769"/>
      <c r="C79" s="771"/>
      <c r="D79" s="44"/>
      <c r="E79" s="107"/>
      <c r="F79" s="773"/>
      <c r="G79" s="773"/>
      <c r="H79" s="773"/>
      <c r="I79" s="775"/>
      <c r="J79" s="764"/>
      <c r="K79" s="764"/>
      <c r="L79" s="764"/>
      <c r="M79" s="764"/>
      <c r="N79" s="764"/>
      <c r="O79" s="764"/>
      <c r="P79" s="764"/>
      <c r="Q79" s="717"/>
    </row>
    <row r="80" spans="1:17">
      <c r="A80" s="727"/>
      <c r="B80" s="769"/>
      <c r="C80" s="771"/>
      <c r="D80" s="108"/>
      <c r="E80" s="109"/>
      <c r="F80" s="773"/>
      <c r="G80" s="773"/>
      <c r="H80" s="773"/>
      <c r="I80" s="775"/>
      <c r="J80" s="764"/>
      <c r="K80" s="764"/>
      <c r="L80" s="764"/>
      <c r="M80" s="764"/>
      <c r="N80" s="764"/>
      <c r="O80" s="764"/>
      <c r="P80" s="764"/>
      <c r="Q80" s="717"/>
    </row>
    <row r="81" spans="1:17">
      <c r="A81" s="727"/>
      <c r="B81" s="769"/>
      <c r="C81" s="771"/>
      <c r="D81" s="249"/>
      <c r="E81" s="250"/>
      <c r="F81" s="773"/>
      <c r="G81" s="773"/>
      <c r="H81" s="773"/>
      <c r="I81" s="775"/>
      <c r="J81" s="763"/>
      <c r="K81" s="763"/>
      <c r="L81" s="763"/>
      <c r="M81" s="763"/>
      <c r="N81" s="763"/>
      <c r="O81" s="763"/>
      <c r="P81" s="763"/>
      <c r="Q81" s="766">
        <f t="shared" ref="Q81" si="19">SUM(I81:O81)</f>
        <v>0</v>
      </c>
    </row>
    <row r="82" spans="1:17">
      <c r="A82" s="727"/>
      <c r="B82" s="769"/>
      <c r="C82" s="771"/>
      <c r="D82" s="44"/>
      <c r="E82" s="107"/>
      <c r="F82" s="773"/>
      <c r="G82" s="773"/>
      <c r="H82" s="773"/>
      <c r="I82" s="775"/>
      <c r="J82" s="764"/>
      <c r="K82" s="764"/>
      <c r="L82" s="764"/>
      <c r="M82" s="764"/>
      <c r="N82" s="764"/>
      <c r="O82" s="764"/>
      <c r="P82" s="764"/>
      <c r="Q82" s="717"/>
    </row>
    <row r="83" spans="1:17" ht="15.75" thickBot="1">
      <c r="A83" s="768"/>
      <c r="B83" s="770"/>
      <c r="C83" s="772"/>
      <c r="D83" s="294"/>
      <c r="E83" s="295"/>
      <c r="F83" s="774"/>
      <c r="G83" s="774"/>
      <c r="H83" s="774"/>
      <c r="I83" s="776"/>
      <c r="J83" s="765"/>
      <c r="K83" s="765"/>
      <c r="L83" s="765"/>
      <c r="M83" s="765"/>
      <c r="N83" s="765"/>
      <c r="O83" s="765"/>
      <c r="P83" s="765"/>
      <c r="Q83" s="767"/>
    </row>
    <row r="84" spans="1:17" ht="18.75" thickBot="1">
      <c r="A84" s="786" t="s">
        <v>25</v>
      </c>
      <c r="B84" s="787"/>
      <c r="C84" s="787"/>
      <c r="D84" s="787"/>
      <c r="E84" s="787"/>
      <c r="F84" s="787"/>
      <c r="G84" s="787"/>
      <c r="H84" s="787"/>
      <c r="I84" s="787"/>
      <c r="J84" s="787"/>
      <c r="K84" s="787"/>
      <c r="L84" s="787"/>
      <c r="M84" s="787"/>
      <c r="N84" s="788"/>
      <c r="O84" s="788"/>
      <c r="P84" s="788"/>
      <c r="Q84" s="789"/>
    </row>
    <row r="85" spans="1:17" ht="15.75" customHeight="1">
      <c r="A85" s="726"/>
      <c r="B85" s="780"/>
      <c r="C85" s="781"/>
      <c r="D85" s="292"/>
      <c r="E85" s="293"/>
      <c r="F85" s="782">
        <v>0.47916666666666669</v>
      </c>
      <c r="G85" s="782">
        <v>0.56319444444444444</v>
      </c>
      <c r="H85" s="782">
        <f>G85-F85</f>
        <v>8.4027777777777757E-2</v>
      </c>
      <c r="I85" s="784">
        <v>20</v>
      </c>
      <c r="J85" s="785">
        <v>40</v>
      </c>
      <c r="K85" s="785">
        <v>80</v>
      </c>
      <c r="L85" s="785">
        <v>200</v>
      </c>
      <c r="M85" s="785">
        <v>-10</v>
      </c>
      <c r="N85" s="785">
        <v>-15</v>
      </c>
      <c r="O85" s="785">
        <v>60</v>
      </c>
      <c r="P85" s="785">
        <v>4</v>
      </c>
      <c r="Q85" s="716">
        <f>SUM(I85:O85)</f>
        <v>375</v>
      </c>
    </row>
    <row r="86" spans="1:17" ht="15" customHeight="1">
      <c r="A86" s="727"/>
      <c r="B86" s="769"/>
      <c r="C86" s="771"/>
      <c r="D86" s="44"/>
      <c r="E86" s="107"/>
      <c r="F86" s="783"/>
      <c r="G86" s="783"/>
      <c r="H86" s="783"/>
      <c r="I86" s="775"/>
      <c r="J86" s="764"/>
      <c r="K86" s="764"/>
      <c r="L86" s="764"/>
      <c r="M86" s="764"/>
      <c r="N86" s="764"/>
      <c r="O86" s="764"/>
      <c r="P86" s="764"/>
      <c r="Q86" s="717"/>
    </row>
    <row r="87" spans="1:17">
      <c r="A87" s="727"/>
      <c r="B87" s="769"/>
      <c r="C87" s="771"/>
      <c r="D87" s="108"/>
      <c r="E87" s="109"/>
      <c r="F87" s="783"/>
      <c r="G87" s="783"/>
      <c r="H87" s="783"/>
      <c r="I87" s="775"/>
      <c r="J87" s="764"/>
      <c r="K87" s="764"/>
      <c r="L87" s="764"/>
      <c r="M87" s="764"/>
      <c r="N87" s="764"/>
      <c r="O87" s="764"/>
      <c r="P87" s="764"/>
      <c r="Q87" s="717"/>
    </row>
    <row r="88" spans="1:17">
      <c r="A88" s="727"/>
      <c r="B88" s="769"/>
      <c r="C88" s="771"/>
      <c r="D88" s="249"/>
      <c r="E88" s="250"/>
      <c r="F88" s="773"/>
      <c r="G88" s="773"/>
      <c r="H88" s="773"/>
      <c r="I88" s="775"/>
      <c r="J88" s="763"/>
      <c r="K88" s="763"/>
      <c r="L88" s="763"/>
      <c r="M88" s="763"/>
      <c r="N88" s="763"/>
      <c r="O88" s="763"/>
      <c r="P88" s="763"/>
      <c r="Q88" s="766">
        <f t="shared" ref="Q88" si="20">SUM(I88:O88)</f>
        <v>0</v>
      </c>
    </row>
    <row r="89" spans="1:17" ht="15" customHeight="1">
      <c r="A89" s="727"/>
      <c r="B89" s="769"/>
      <c r="C89" s="771"/>
      <c r="D89" s="44"/>
      <c r="E89" s="107"/>
      <c r="F89" s="773"/>
      <c r="G89" s="773"/>
      <c r="H89" s="773"/>
      <c r="I89" s="775"/>
      <c r="J89" s="764"/>
      <c r="K89" s="764"/>
      <c r="L89" s="764"/>
      <c r="M89" s="764"/>
      <c r="N89" s="764"/>
      <c r="O89" s="764"/>
      <c r="P89" s="764"/>
      <c r="Q89" s="717"/>
    </row>
    <row r="90" spans="1:17">
      <c r="A90" s="727"/>
      <c r="B90" s="769"/>
      <c r="C90" s="771"/>
      <c r="D90" s="108"/>
      <c r="E90" s="109"/>
      <c r="F90" s="773"/>
      <c r="G90" s="773"/>
      <c r="H90" s="773"/>
      <c r="I90" s="775"/>
      <c r="J90" s="764"/>
      <c r="K90" s="764"/>
      <c r="L90" s="764"/>
      <c r="M90" s="764"/>
      <c r="N90" s="764"/>
      <c r="O90" s="764"/>
      <c r="P90" s="764"/>
      <c r="Q90" s="717"/>
    </row>
    <row r="91" spans="1:17">
      <c r="A91" s="727"/>
      <c r="B91" s="769"/>
      <c r="C91" s="771"/>
      <c r="D91" s="249"/>
      <c r="E91" s="250"/>
      <c r="F91" s="773"/>
      <c r="G91" s="773"/>
      <c r="H91" s="773"/>
      <c r="I91" s="775"/>
      <c r="J91" s="763"/>
      <c r="K91" s="763"/>
      <c r="L91" s="763"/>
      <c r="M91" s="763"/>
      <c r="N91" s="763"/>
      <c r="O91" s="763"/>
      <c r="P91" s="763"/>
      <c r="Q91" s="766">
        <f t="shared" ref="Q91" si="21">SUM(I91:O91)</f>
        <v>0</v>
      </c>
    </row>
    <row r="92" spans="1:17" ht="15" customHeight="1">
      <c r="A92" s="727"/>
      <c r="B92" s="769"/>
      <c r="C92" s="771"/>
      <c r="D92" s="44"/>
      <c r="E92" s="107"/>
      <c r="F92" s="773"/>
      <c r="G92" s="773"/>
      <c r="H92" s="773"/>
      <c r="I92" s="775"/>
      <c r="J92" s="764"/>
      <c r="K92" s="764"/>
      <c r="L92" s="764"/>
      <c r="M92" s="764"/>
      <c r="N92" s="764"/>
      <c r="O92" s="764"/>
      <c r="P92" s="764"/>
      <c r="Q92" s="717"/>
    </row>
    <row r="93" spans="1:17">
      <c r="A93" s="727"/>
      <c r="B93" s="769"/>
      <c r="C93" s="771"/>
      <c r="D93" s="108"/>
      <c r="E93" s="109"/>
      <c r="F93" s="773"/>
      <c r="G93" s="773"/>
      <c r="H93" s="773"/>
      <c r="I93" s="775"/>
      <c r="J93" s="764"/>
      <c r="K93" s="764"/>
      <c r="L93" s="764"/>
      <c r="M93" s="764"/>
      <c r="N93" s="764"/>
      <c r="O93" s="764"/>
      <c r="P93" s="764"/>
      <c r="Q93" s="717"/>
    </row>
    <row r="94" spans="1:17">
      <c r="A94" s="727"/>
      <c r="B94" s="769"/>
      <c r="C94" s="771"/>
      <c r="D94" s="249"/>
      <c r="E94" s="250"/>
      <c r="F94" s="773"/>
      <c r="G94" s="773"/>
      <c r="H94" s="773"/>
      <c r="I94" s="775"/>
      <c r="J94" s="763"/>
      <c r="K94" s="763"/>
      <c r="L94" s="763"/>
      <c r="M94" s="763"/>
      <c r="N94" s="763"/>
      <c r="O94" s="763"/>
      <c r="P94" s="763"/>
      <c r="Q94" s="766">
        <f t="shared" ref="Q94" si="22">SUM(I94:O94)</f>
        <v>0</v>
      </c>
    </row>
    <row r="95" spans="1:17" ht="15" customHeight="1">
      <c r="A95" s="727"/>
      <c r="B95" s="769"/>
      <c r="C95" s="771"/>
      <c r="D95" s="44"/>
      <c r="E95" s="107"/>
      <c r="F95" s="773"/>
      <c r="G95" s="773"/>
      <c r="H95" s="773"/>
      <c r="I95" s="775"/>
      <c r="J95" s="764"/>
      <c r="K95" s="764"/>
      <c r="L95" s="764"/>
      <c r="M95" s="764"/>
      <c r="N95" s="764"/>
      <c r="O95" s="764"/>
      <c r="P95" s="764"/>
      <c r="Q95" s="717"/>
    </row>
    <row r="96" spans="1:17">
      <c r="A96" s="727"/>
      <c r="B96" s="769"/>
      <c r="C96" s="771"/>
      <c r="D96" s="108"/>
      <c r="E96" s="109"/>
      <c r="F96" s="773"/>
      <c r="G96" s="773"/>
      <c r="H96" s="773"/>
      <c r="I96" s="775"/>
      <c r="J96" s="764"/>
      <c r="K96" s="764"/>
      <c r="L96" s="764"/>
      <c r="M96" s="764"/>
      <c r="N96" s="764"/>
      <c r="O96" s="764"/>
      <c r="P96" s="764"/>
      <c r="Q96" s="717"/>
    </row>
    <row r="97" spans="1:17">
      <c r="A97" s="727"/>
      <c r="B97" s="769"/>
      <c r="C97" s="771"/>
      <c r="D97" s="249"/>
      <c r="E97" s="250"/>
      <c r="F97" s="773"/>
      <c r="G97" s="773"/>
      <c r="H97" s="773"/>
      <c r="I97" s="775"/>
      <c r="J97" s="763"/>
      <c r="K97" s="763"/>
      <c r="L97" s="763"/>
      <c r="M97" s="763"/>
      <c r="N97" s="763"/>
      <c r="O97" s="763"/>
      <c r="P97" s="763"/>
      <c r="Q97" s="766">
        <f t="shared" ref="Q97" si="23">SUM(I97:O97)</f>
        <v>0</v>
      </c>
    </row>
    <row r="98" spans="1:17" ht="15" customHeight="1">
      <c r="A98" s="727"/>
      <c r="B98" s="769"/>
      <c r="C98" s="771"/>
      <c r="D98" s="44"/>
      <c r="E98" s="107"/>
      <c r="F98" s="773"/>
      <c r="G98" s="773"/>
      <c r="H98" s="773"/>
      <c r="I98" s="775"/>
      <c r="J98" s="764"/>
      <c r="K98" s="764"/>
      <c r="L98" s="764"/>
      <c r="M98" s="764"/>
      <c r="N98" s="764"/>
      <c r="O98" s="764"/>
      <c r="P98" s="764"/>
      <c r="Q98" s="717"/>
    </row>
    <row r="99" spans="1:17" ht="15.75" thickBot="1">
      <c r="A99" s="768"/>
      <c r="B99" s="770"/>
      <c r="C99" s="772"/>
      <c r="D99" s="294"/>
      <c r="E99" s="295"/>
      <c r="F99" s="774"/>
      <c r="G99" s="774"/>
      <c r="H99" s="774"/>
      <c r="I99" s="776"/>
      <c r="J99" s="765"/>
      <c r="K99" s="765"/>
      <c r="L99" s="765"/>
      <c r="M99" s="765"/>
      <c r="N99" s="765"/>
      <c r="O99" s="765"/>
      <c r="P99" s="765"/>
      <c r="Q99" s="767"/>
    </row>
    <row r="100" spans="1:17">
      <c r="A100" s="727"/>
      <c r="B100" s="769"/>
      <c r="C100" s="771"/>
      <c r="D100" s="249"/>
      <c r="E100" s="250"/>
      <c r="F100" s="773"/>
      <c r="G100" s="773"/>
      <c r="H100" s="773"/>
      <c r="I100" s="775"/>
      <c r="J100" s="763"/>
      <c r="K100" s="763"/>
      <c r="L100" s="763"/>
      <c r="M100" s="763"/>
      <c r="N100" s="763"/>
      <c r="O100" s="763"/>
      <c r="P100" s="763"/>
      <c r="Q100" s="766">
        <f t="shared" ref="Q100" si="24">SUM(I100:O100)</f>
        <v>0</v>
      </c>
    </row>
    <row r="101" spans="1:17" ht="15" customHeight="1">
      <c r="A101" s="727"/>
      <c r="B101" s="769"/>
      <c r="C101" s="771"/>
      <c r="D101" s="44"/>
      <c r="E101" s="107"/>
      <c r="F101" s="773"/>
      <c r="G101" s="773"/>
      <c r="H101" s="773"/>
      <c r="I101" s="775"/>
      <c r="J101" s="764"/>
      <c r="K101" s="764"/>
      <c r="L101" s="764"/>
      <c r="M101" s="764"/>
      <c r="N101" s="764"/>
      <c r="O101" s="764"/>
      <c r="P101" s="764"/>
      <c r="Q101" s="717"/>
    </row>
    <row r="102" spans="1:17">
      <c r="A102" s="727"/>
      <c r="B102" s="769"/>
      <c r="C102" s="771"/>
      <c r="D102" s="108"/>
      <c r="E102" s="109"/>
      <c r="F102" s="773"/>
      <c r="G102" s="773"/>
      <c r="H102" s="773"/>
      <c r="I102" s="775"/>
      <c r="J102" s="764"/>
      <c r="K102" s="764"/>
      <c r="L102" s="764"/>
      <c r="M102" s="764"/>
      <c r="N102" s="764"/>
      <c r="O102" s="764"/>
      <c r="P102" s="764"/>
      <c r="Q102" s="717"/>
    </row>
    <row r="103" spans="1:17">
      <c r="A103" s="727"/>
      <c r="B103" s="769"/>
      <c r="C103" s="771"/>
      <c r="D103" s="249"/>
      <c r="E103" s="250"/>
      <c r="F103" s="773"/>
      <c r="G103" s="773"/>
      <c r="H103" s="773"/>
      <c r="I103" s="775"/>
      <c r="J103" s="763"/>
      <c r="K103" s="763"/>
      <c r="L103" s="763"/>
      <c r="M103" s="763"/>
      <c r="N103" s="763"/>
      <c r="O103" s="763"/>
      <c r="P103" s="763"/>
      <c r="Q103" s="766">
        <f t="shared" ref="Q103" si="25">SUM(I103:O103)</f>
        <v>0</v>
      </c>
    </row>
    <row r="104" spans="1:17" ht="15" customHeight="1">
      <c r="A104" s="727"/>
      <c r="B104" s="769"/>
      <c r="C104" s="771"/>
      <c r="D104" s="44"/>
      <c r="E104" s="107"/>
      <c r="F104" s="773"/>
      <c r="G104" s="773"/>
      <c r="H104" s="773"/>
      <c r="I104" s="775"/>
      <c r="J104" s="764"/>
      <c r="K104" s="764"/>
      <c r="L104" s="764"/>
      <c r="M104" s="764"/>
      <c r="N104" s="764"/>
      <c r="O104" s="764"/>
      <c r="P104" s="764"/>
      <c r="Q104" s="717"/>
    </row>
    <row r="105" spans="1:17">
      <c r="A105" s="727"/>
      <c r="B105" s="769"/>
      <c r="C105" s="771"/>
      <c r="D105" s="108"/>
      <c r="E105" s="109"/>
      <c r="F105" s="773"/>
      <c r="G105" s="773"/>
      <c r="H105" s="773"/>
      <c r="I105" s="775"/>
      <c r="J105" s="764"/>
      <c r="K105" s="764"/>
      <c r="L105" s="764"/>
      <c r="M105" s="764"/>
      <c r="N105" s="764"/>
      <c r="O105" s="764"/>
      <c r="P105" s="764"/>
      <c r="Q105" s="717"/>
    </row>
    <row r="106" spans="1:17">
      <c r="A106" s="727"/>
      <c r="B106" s="769"/>
      <c r="C106" s="771"/>
      <c r="D106" s="249"/>
      <c r="E106" s="250"/>
      <c r="F106" s="773"/>
      <c r="G106" s="773"/>
      <c r="H106" s="773"/>
      <c r="I106" s="775"/>
      <c r="J106" s="763"/>
      <c r="K106" s="763"/>
      <c r="L106" s="763"/>
      <c r="M106" s="763"/>
      <c r="N106" s="763"/>
      <c r="O106" s="763"/>
      <c r="P106" s="763"/>
      <c r="Q106" s="766">
        <f t="shared" ref="Q106" si="26">SUM(I106:O106)</f>
        <v>0</v>
      </c>
    </row>
    <row r="107" spans="1:17" ht="15.75" customHeight="1">
      <c r="A107" s="727"/>
      <c r="B107" s="769"/>
      <c r="C107" s="771"/>
      <c r="D107" s="44"/>
      <c r="E107" s="107"/>
      <c r="F107" s="773"/>
      <c r="G107" s="773"/>
      <c r="H107" s="773"/>
      <c r="I107" s="775"/>
      <c r="J107" s="764"/>
      <c r="K107" s="764"/>
      <c r="L107" s="764"/>
      <c r="M107" s="764"/>
      <c r="N107" s="764"/>
      <c r="O107" s="764"/>
      <c r="P107" s="764"/>
      <c r="Q107" s="717"/>
    </row>
    <row r="108" spans="1:17" ht="15" customHeight="1" thickBot="1">
      <c r="A108" s="768"/>
      <c r="B108" s="770"/>
      <c r="C108" s="772"/>
      <c r="D108" s="294"/>
      <c r="E108" s="295"/>
      <c r="F108" s="774"/>
      <c r="G108" s="774"/>
      <c r="H108" s="774"/>
      <c r="I108" s="776"/>
      <c r="J108" s="765"/>
      <c r="K108" s="765"/>
      <c r="L108" s="765"/>
      <c r="M108" s="765"/>
      <c r="N108" s="765"/>
      <c r="O108" s="765"/>
      <c r="P108" s="765"/>
      <c r="Q108" s="767"/>
    </row>
    <row r="109" spans="1:17" ht="18.75" thickBot="1">
      <c r="A109" s="786" t="s">
        <v>28</v>
      </c>
      <c r="B109" s="787"/>
      <c r="C109" s="787"/>
      <c r="D109" s="787"/>
      <c r="E109" s="787"/>
      <c r="F109" s="787"/>
      <c r="G109" s="787"/>
      <c r="H109" s="787"/>
      <c r="I109" s="787"/>
      <c r="J109" s="787"/>
      <c r="K109" s="787"/>
      <c r="L109" s="787"/>
      <c r="M109" s="787"/>
      <c r="N109" s="788"/>
      <c r="O109" s="788"/>
      <c r="P109" s="788"/>
      <c r="Q109" s="789"/>
    </row>
    <row r="110" spans="1:17">
      <c r="A110" s="726"/>
      <c r="B110" s="780"/>
      <c r="C110" s="781"/>
      <c r="D110" s="292"/>
      <c r="E110" s="293"/>
      <c r="F110" s="782">
        <v>0.47916666666666669</v>
      </c>
      <c r="G110" s="782">
        <v>0.56319444444444444</v>
      </c>
      <c r="H110" s="782">
        <f>G110-F110</f>
        <v>8.4027777777777757E-2</v>
      </c>
      <c r="I110" s="784">
        <v>60</v>
      </c>
      <c r="J110" s="785">
        <v>100</v>
      </c>
      <c r="K110" s="785">
        <v>200</v>
      </c>
      <c r="L110" s="785">
        <v>500</v>
      </c>
      <c r="M110" s="785">
        <v>-10</v>
      </c>
      <c r="N110" s="785">
        <v>-5</v>
      </c>
      <c r="O110" s="785">
        <v>80</v>
      </c>
      <c r="P110" s="785">
        <v>10</v>
      </c>
      <c r="Q110" s="716">
        <f>SUM(I110:O110)</f>
        <v>925</v>
      </c>
    </row>
    <row r="111" spans="1:17" ht="15" customHeight="1">
      <c r="A111" s="727"/>
      <c r="B111" s="769"/>
      <c r="C111" s="771"/>
      <c r="D111" s="44"/>
      <c r="E111" s="107"/>
      <c r="F111" s="783"/>
      <c r="G111" s="783"/>
      <c r="H111" s="783"/>
      <c r="I111" s="775"/>
      <c r="J111" s="764"/>
      <c r="K111" s="764"/>
      <c r="L111" s="764"/>
      <c r="M111" s="764"/>
      <c r="N111" s="764"/>
      <c r="O111" s="764"/>
      <c r="P111" s="764"/>
      <c r="Q111" s="717"/>
    </row>
    <row r="112" spans="1:17">
      <c r="A112" s="727"/>
      <c r="B112" s="769"/>
      <c r="C112" s="771"/>
      <c r="D112" s="108"/>
      <c r="E112" s="109"/>
      <c r="F112" s="783"/>
      <c r="G112" s="783"/>
      <c r="H112" s="783"/>
      <c r="I112" s="775"/>
      <c r="J112" s="764"/>
      <c r="K112" s="764"/>
      <c r="L112" s="764"/>
      <c r="M112" s="764"/>
      <c r="N112" s="764"/>
      <c r="O112" s="764"/>
      <c r="P112" s="764"/>
      <c r="Q112" s="717"/>
    </row>
    <row r="113" spans="1:17">
      <c r="A113" s="727"/>
      <c r="B113" s="769"/>
      <c r="C113" s="771"/>
      <c r="D113" s="249"/>
      <c r="E113" s="250"/>
      <c r="F113" s="773"/>
      <c r="G113" s="773"/>
      <c r="H113" s="773"/>
      <c r="I113" s="775"/>
      <c r="J113" s="763"/>
      <c r="K113" s="763"/>
      <c r="L113" s="763"/>
      <c r="M113" s="763"/>
      <c r="N113" s="763"/>
      <c r="O113" s="763"/>
      <c r="P113" s="763"/>
      <c r="Q113" s="766">
        <f t="shared" ref="Q113" si="27">SUM(I113:O113)</f>
        <v>0</v>
      </c>
    </row>
    <row r="114" spans="1:17">
      <c r="A114" s="727"/>
      <c r="B114" s="769"/>
      <c r="C114" s="771"/>
      <c r="D114" s="44"/>
      <c r="E114" s="107"/>
      <c r="F114" s="773"/>
      <c r="G114" s="773"/>
      <c r="H114" s="773"/>
      <c r="I114" s="775"/>
      <c r="J114" s="764"/>
      <c r="K114" s="764"/>
      <c r="L114" s="764"/>
      <c r="M114" s="764"/>
      <c r="N114" s="764"/>
      <c r="O114" s="764"/>
      <c r="P114" s="764"/>
      <c r="Q114" s="717"/>
    </row>
    <row r="115" spans="1:17">
      <c r="A115" s="727"/>
      <c r="B115" s="769"/>
      <c r="C115" s="771"/>
      <c r="D115" s="108"/>
      <c r="E115" s="109"/>
      <c r="F115" s="773"/>
      <c r="G115" s="773"/>
      <c r="H115" s="773"/>
      <c r="I115" s="775"/>
      <c r="J115" s="764"/>
      <c r="K115" s="764"/>
      <c r="L115" s="764"/>
      <c r="M115" s="764"/>
      <c r="N115" s="764"/>
      <c r="O115" s="764"/>
      <c r="P115" s="764"/>
      <c r="Q115" s="717"/>
    </row>
    <row r="116" spans="1:17">
      <c r="A116" s="727"/>
      <c r="B116" s="769"/>
      <c r="C116" s="771"/>
      <c r="D116" s="249"/>
      <c r="E116" s="250"/>
      <c r="F116" s="773"/>
      <c r="G116" s="773"/>
      <c r="H116" s="773"/>
      <c r="I116" s="775"/>
      <c r="J116" s="763"/>
      <c r="K116" s="763"/>
      <c r="L116" s="763"/>
      <c r="M116" s="763"/>
      <c r="N116" s="763"/>
      <c r="O116" s="763"/>
      <c r="P116" s="763"/>
      <c r="Q116" s="766">
        <f t="shared" ref="Q116" si="28">SUM(I116:O116)</f>
        <v>0</v>
      </c>
    </row>
    <row r="117" spans="1:17">
      <c r="A117" s="727"/>
      <c r="B117" s="769"/>
      <c r="C117" s="771"/>
      <c r="D117" s="44"/>
      <c r="E117" s="107"/>
      <c r="F117" s="773"/>
      <c r="G117" s="773"/>
      <c r="H117" s="773"/>
      <c r="I117" s="775"/>
      <c r="J117" s="764"/>
      <c r="K117" s="764"/>
      <c r="L117" s="764"/>
      <c r="M117" s="764"/>
      <c r="N117" s="764"/>
      <c r="O117" s="764"/>
      <c r="P117" s="764"/>
      <c r="Q117" s="717"/>
    </row>
    <row r="118" spans="1:17">
      <c r="A118" s="727"/>
      <c r="B118" s="769"/>
      <c r="C118" s="771"/>
      <c r="D118" s="108"/>
      <c r="E118" s="109"/>
      <c r="F118" s="773"/>
      <c r="G118" s="773"/>
      <c r="H118" s="773"/>
      <c r="I118" s="775"/>
      <c r="J118" s="764"/>
      <c r="K118" s="764"/>
      <c r="L118" s="764"/>
      <c r="M118" s="764"/>
      <c r="N118" s="764"/>
      <c r="O118" s="764"/>
      <c r="P118" s="764"/>
      <c r="Q118" s="717"/>
    </row>
    <row r="119" spans="1:17">
      <c r="A119" s="727"/>
      <c r="B119" s="769"/>
      <c r="C119" s="771"/>
      <c r="D119" s="249"/>
      <c r="E119" s="250"/>
      <c r="F119" s="773"/>
      <c r="G119" s="773"/>
      <c r="H119" s="773"/>
      <c r="I119" s="775"/>
      <c r="J119" s="763"/>
      <c r="K119" s="763"/>
      <c r="L119" s="763"/>
      <c r="M119" s="763"/>
      <c r="N119" s="763"/>
      <c r="O119" s="763"/>
      <c r="P119" s="763"/>
      <c r="Q119" s="766">
        <f t="shared" ref="Q119" si="29">SUM(I119:O119)</f>
        <v>0</v>
      </c>
    </row>
    <row r="120" spans="1:17">
      <c r="A120" s="727"/>
      <c r="B120" s="769"/>
      <c r="C120" s="771"/>
      <c r="D120" s="44"/>
      <c r="E120" s="107"/>
      <c r="F120" s="773"/>
      <c r="G120" s="773"/>
      <c r="H120" s="773"/>
      <c r="I120" s="775"/>
      <c r="J120" s="764"/>
      <c r="K120" s="764"/>
      <c r="L120" s="764"/>
      <c r="M120" s="764"/>
      <c r="N120" s="764"/>
      <c r="O120" s="764"/>
      <c r="P120" s="764"/>
      <c r="Q120" s="717"/>
    </row>
    <row r="121" spans="1:17">
      <c r="A121" s="727"/>
      <c r="B121" s="769"/>
      <c r="C121" s="771"/>
      <c r="D121" s="108"/>
      <c r="E121" s="109"/>
      <c r="F121" s="773"/>
      <c r="G121" s="773"/>
      <c r="H121" s="773"/>
      <c r="I121" s="775"/>
      <c r="J121" s="764"/>
      <c r="K121" s="764"/>
      <c r="L121" s="764"/>
      <c r="M121" s="764"/>
      <c r="N121" s="764"/>
      <c r="O121" s="764"/>
      <c r="P121" s="764"/>
      <c r="Q121" s="717"/>
    </row>
    <row r="122" spans="1:17">
      <c r="A122" s="727"/>
      <c r="B122" s="769"/>
      <c r="C122" s="771"/>
      <c r="D122" s="249"/>
      <c r="E122" s="250"/>
      <c r="F122" s="773"/>
      <c r="G122" s="773"/>
      <c r="H122" s="773"/>
      <c r="I122" s="775"/>
      <c r="J122" s="763"/>
      <c r="K122" s="763"/>
      <c r="L122" s="763"/>
      <c r="M122" s="763"/>
      <c r="N122" s="763"/>
      <c r="O122" s="763"/>
      <c r="P122" s="763"/>
      <c r="Q122" s="766">
        <f t="shared" ref="Q122" si="30">SUM(I122:O122)</f>
        <v>0</v>
      </c>
    </row>
    <row r="123" spans="1:17">
      <c r="A123" s="727"/>
      <c r="B123" s="769"/>
      <c r="C123" s="771"/>
      <c r="D123" s="44"/>
      <c r="E123" s="107"/>
      <c r="F123" s="773"/>
      <c r="G123" s="773"/>
      <c r="H123" s="773"/>
      <c r="I123" s="775"/>
      <c r="J123" s="764"/>
      <c r="K123" s="764"/>
      <c r="L123" s="764"/>
      <c r="M123" s="764"/>
      <c r="N123" s="764"/>
      <c r="O123" s="764"/>
      <c r="P123" s="764"/>
      <c r="Q123" s="717"/>
    </row>
    <row r="124" spans="1:17" ht="15.75" thickBot="1">
      <c r="A124" s="768"/>
      <c r="B124" s="770"/>
      <c r="C124" s="772"/>
      <c r="D124" s="294"/>
      <c r="E124" s="295"/>
      <c r="F124" s="774"/>
      <c r="G124" s="774"/>
      <c r="H124" s="774"/>
      <c r="I124" s="776"/>
      <c r="J124" s="765"/>
      <c r="K124" s="765"/>
      <c r="L124" s="765"/>
      <c r="M124" s="765"/>
      <c r="N124" s="765"/>
      <c r="O124" s="765"/>
      <c r="P124" s="765"/>
      <c r="Q124" s="767"/>
    </row>
    <row r="125" spans="1:17" ht="18.75" thickBot="1">
      <c r="A125" s="777" t="s">
        <v>27</v>
      </c>
      <c r="B125" s="778"/>
      <c r="C125" s="778"/>
      <c r="D125" s="778"/>
      <c r="E125" s="778"/>
      <c r="F125" s="778"/>
      <c r="G125" s="778"/>
      <c r="H125" s="778"/>
      <c r="I125" s="778"/>
      <c r="J125" s="778"/>
      <c r="K125" s="778"/>
      <c r="L125" s="778"/>
      <c r="M125" s="778"/>
      <c r="N125" s="778"/>
      <c r="O125" s="778"/>
      <c r="P125" s="778"/>
      <c r="Q125" s="779"/>
    </row>
    <row r="126" spans="1:17">
      <c r="A126" s="726"/>
      <c r="B126" s="780"/>
      <c r="C126" s="781"/>
      <c r="D126" s="292"/>
      <c r="E126" s="293"/>
      <c r="F126" s="782">
        <v>0.47916666666666669</v>
      </c>
      <c r="G126" s="782">
        <v>0.56319444444444444</v>
      </c>
      <c r="H126" s="782">
        <f>G126-F126</f>
        <v>8.4027777777777757E-2</v>
      </c>
      <c r="I126" s="784">
        <v>40</v>
      </c>
      <c r="J126" s="785">
        <v>80</v>
      </c>
      <c r="K126" s="785">
        <v>120</v>
      </c>
      <c r="L126" s="785">
        <v>400</v>
      </c>
      <c r="M126" s="785">
        <v>-10</v>
      </c>
      <c r="N126" s="785">
        <v>-15</v>
      </c>
      <c r="O126" s="785">
        <v>60</v>
      </c>
      <c r="P126" s="785">
        <v>8</v>
      </c>
      <c r="Q126" s="716">
        <f>SUM(I126:O126)</f>
        <v>675</v>
      </c>
    </row>
    <row r="127" spans="1:17">
      <c r="A127" s="727"/>
      <c r="B127" s="769"/>
      <c r="C127" s="771"/>
      <c r="D127" s="44"/>
      <c r="E127" s="107"/>
      <c r="F127" s="783"/>
      <c r="G127" s="783"/>
      <c r="H127" s="783"/>
      <c r="I127" s="775"/>
      <c r="J127" s="764"/>
      <c r="K127" s="764"/>
      <c r="L127" s="764"/>
      <c r="M127" s="764"/>
      <c r="N127" s="764"/>
      <c r="O127" s="764"/>
      <c r="P127" s="764"/>
      <c r="Q127" s="717"/>
    </row>
    <row r="128" spans="1:17">
      <c r="A128" s="727"/>
      <c r="B128" s="769"/>
      <c r="C128" s="771"/>
      <c r="D128" s="108"/>
      <c r="E128" s="109"/>
      <c r="F128" s="783"/>
      <c r="G128" s="783"/>
      <c r="H128" s="783"/>
      <c r="I128" s="775"/>
      <c r="J128" s="764"/>
      <c r="K128" s="764"/>
      <c r="L128" s="764"/>
      <c r="M128" s="764"/>
      <c r="N128" s="764"/>
      <c r="O128" s="764"/>
      <c r="P128" s="764"/>
      <c r="Q128" s="717"/>
    </row>
    <row r="129" spans="1:17">
      <c r="A129" s="727"/>
      <c r="B129" s="769"/>
      <c r="C129" s="771"/>
      <c r="D129" s="249"/>
      <c r="E129" s="250"/>
      <c r="F129" s="773">
        <v>0.45833333333333331</v>
      </c>
      <c r="G129" s="773">
        <v>0.52083333333333337</v>
      </c>
      <c r="H129" s="773">
        <v>6.25E-2</v>
      </c>
      <c r="I129" s="775"/>
      <c r="J129" s="763"/>
      <c r="K129" s="763"/>
      <c r="L129" s="763"/>
      <c r="M129" s="763"/>
      <c r="N129" s="763"/>
      <c r="O129" s="763"/>
      <c r="P129" s="763"/>
      <c r="Q129" s="766">
        <f t="shared" ref="Q129" si="31">SUM(I129:O129)</f>
        <v>0</v>
      </c>
    </row>
    <row r="130" spans="1:17">
      <c r="A130" s="727"/>
      <c r="B130" s="769"/>
      <c r="C130" s="771"/>
      <c r="D130" s="44"/>
      <c r="E130" s="107"/>
      <c r="F130" s="773"/>
      <c r="G130" s="773"/>
      <c r="H130" s="773"/>
      <c r="I130" s="775"/>
      <c r="J130" s="764"/>
      <c r="K130" s="764"/>
      <c r="L130" s="764"/>
      <c r="M130" s="764"/>
      <c r="N130" s="764"/>
      <c r="O130" s="764"/>
      <c r="P130" s="764"/>
      <c r="Q130" s="717"/>
    </row>
    <row r="131" spans="1:17">
      <c r="A131" s="727"/>
      <c r="B131" s="769"/>
      <c r="C131" s="771"/>
      <c r="D131" s="108"/>
      <c r="E131" s="109"/>
      <c r="F131" s="773"/>
      <c r="G131" s="773"/>
      <c r="H131" s="773"/>
      <c r="I131" s="775"/>
      <c r="J131" s="764"/>
      <c r="K131" s="764"/>
      <c r="L131" s="764"/>
      <c r="M131" s="764"/>
      <c r="N131" s="764"/>
      <c r="O131" s="764"/>
      <c r="P131" s="764"/>
      <c r="Q131" s="717"/>
    </row>
    <row r="132" spans="1:17">
      <c r="A132" s="727"/>
      <c r="B132" s="769"/>
      <c r="C132" s="771"/>
      <c r="D132" s="249"/>
      <c r="E132" s="250"/>
      <c r="F132" s="773"/>
      <c r="G132" s="773"/>
      <c r="H132" s="773"/>
      <c r="I132" s="775"/>
      <c r="J132" s="763"/>
      <c r="K132" s="763"/>
      <c r="L132" s="763"/>
      <c r="M132" s="763"/>
      <c r="N132" s="763"/>
      <c r="O132" s="763"/>
      <c r="P132" s="763"/>
      <c r="Q132" s="766">
        <f t="shared" ref="Q132" si="32">SUM(I132:O132)</f>
        <v>0</v>
      </c>
    </row>
    <row r="133" spans="1:17">
      <c r="A133" s="727"/>
      <c r="B133" s="769"/>
      <c r="C133" s="771"/>
      <c r="D133" s="44"/>
      <c r="E133" s="107"/>
      <c r="F133" s="773"/>
      <c r="G133" s="773"/>
      <c r="H133" s="773"/>
      <c r="I133" s="775"/>
      <c r="J133" s="764"/>
      <c r="K133" s="764"/>
      <c r="L133" s="764"/>
      <c r="M133" s="764"/>
      <c r="N133" s="764"/>
      <c r="O133" s="764"/>
      <c r="P133" s="764"/>
      <c r="Q133" s="717"/>
    </row>
    <row r="134" spans="1:17">
      <c r="A134" s="727"/>
      <c r="B134" s="769"/>
      <c r="C134" s="771"/>
      <c r="D134" s="108"/>
      <c r="E134" s="109"/>
      <c r="F134" s="773"/>
      <c r="G134" s="773"/>
      <c r="H134" s="773"/>
      <c r="I134" s="775"/>
      <c r="J134" s="764"/>
      <c r="K134" s="764"/>
      <c r="L134" s="764"/>
      <c r="M134" s="764"/>
      <c r="N134" s="764"/>
      <c r="O134" s="764"/>
      <c r="P134" s="764"/>
      <c r="Q134" s="717"/>
    </row>
    <row r="135" spans="1:17">
      <c r="A135" s="727"/>
      <c r="B135" s="769"/>
      <c r="C135" s="771"/>
      <c r="D135" s="249"/>
      <c r="E135" s="250"/>
      <c r="F135" s="773"/>
      <c r="G135" s="773"/>
      <c r="H135" s="773"/>
      <c r="I135" s="775"/>
      <c r="J135" s="763"/>
      <c r="K135" s="763"/>
      <c r="L135" s="763"/>
      <c r="M135" s="763"/>
      <c r="N135" s="763"/>
      <c r="O135" s="763"/>
      <c r="P135" s="763"/>
      <c r="Q135" s="766">
        <f t="shared" ref="Q135" si="33">SUM(I135:O135)</f>
        <v>0</v>
      </c>
    </row>
    <row r="136" spans="1:17">
      <c r="A136" s="727"/>
      <c r="B136" s="769"/>
      <c r="C136" s="771"/>
      <c r="D136" s="44"/>
      <c r="E136" s="107"/>
      <c r="F136" s="773"/>
      <c r="G136" s="773"/>
      <c r="H136" s="773"/>
      <c r="I136" s="775"/>
      <c r="J136" s="764"/>
      <c r="K136" s="764"/>
      <c r="L136" s="764"/>
      <c r="M136" s="764"/>
      <c r="N136" s="764"/>
      <c r="O136" s="764"/>
      <c r="P136" s="764"/>
      <c r="Q136" s="717"/>
    </row>
    <row r="137" spans="1:17">
      <c r="A137" s="727"/>
      <c r="B137" s="769"/>
      <c r="C137" s="771"/>
      <c r="D137" s="108"/>
      <c r="E137" s="109"/>
      <c r="F137" s="773"/>
      <c r="G137" s="773"/>
      <c r="H137" s="773"/>
      <c r="I137" s="775"/>
      <c r="J137" s="764"/>
      <c r="K137" s="764"/>
      <c r="L137" s="764"/>
      <c r="M137" s="764"/>
      <c r="N137" s="764"/>
      <c r="O137" s="764"/>
      <c r="P137" s="764"/>
      <c r="Q137" s="717"/>
    </row>
    <row r="138" spans="1:17">
      <c r="A138" s="727"/>
      <c r="B138" s="769"/>
      <c r="C138" s="771"/>
      <c r="D138" s="249"/>
      <c r="E138" s="250"/>
      <c r="F138" s="773"/>
      <c r="G138" s="773"/>
      <c r="H138" s="773"/>
      <c r="I138" s="775"/>
      <c r="J138" s="763"/>
      <c r="K138" s="763"/>
      <c r="L138" s="763"/>
      <c r="M138" s="763"/>
      <c r="N138" s="763"/>
      <c r="O138" s="763"/>
      <c r="P138" s="763"/>
      <c r="Q138" s="766">
        <f t="shared" ref="Q138" si="34">SUM(I138:O138)</f>
        <v>0</v>
      </c>
    </row>
    <row r="139" spans="1:17">
      <c r="A139" s="727"/>
      <c r="B139" s="769"/>
      <c r="C139" s="771"/>
      <c r="D139" s="44"/>
      <c r="E139" s="107"/>
      <c r="F139" s="773"/>
      <c r="G139" s="773"/>
      <c r="H139" s="773"/>
      <c r="I139" s="775"/>
      <c r="J139" s="764"/>
      <c r="K139" s="764"/>
      <c r="L139" s="764"/>
      <c r="M139" s="764"/>
      <c r="N139" s="764"/>
      <c r="O139" s="764"/>
      <c r="P139" s="764"/>
      <c r="Q139" s="717"/>
    </row>
    <row r="140" spans="1:17" ht="15.75" thickBot="1">
      <c r="A140" s="768"/>
      <c r="B140" s="770"/>
      <c r="C140" s="772"/>
      <c r="D140" s="294"/>
      <c r="E140" s="295"/>
      <c r="F140" s="774"/>
      <c r="G140" s="774"/>
      <c r="H140" s="774"/>
      <c r="I140" s="776"/>
      <c r="J140" s="765"/>
      <c r="K140" s="765"/>
      <c r="L140" s="765"/>
      <c r="M140" s="765"/>
      <c r="N140" s="765"/>
      <c r="O140" s="765"/>
      <c r="P140" s="765"/>
      <c r="Q140" s="767"/>
    </row>
    <row r="141" spans="1:17">
      <c r="A141" s="727"/>
      <c r="B141" s="769"/>
      <c r="C141" s="771"/>
      <c r="D141" s="249"/>
      <c r="E141" s="250"/>
      <c r="F141" s="773"/>
      <c r="G141" s="773"/>
      <c r="H141" s="773"/>
      <c r="I141" s="775"/>
      <c r="J141" s="763"/>
      <c r="K141" s="763"/>
      <c r="L141" s="763"/>
      <c r="M141" s="763"/>
      <c r="N141" s="763"/>
      <c r="O141" s="763"/>
      <c r="P141" s="763"/>
      <c r="Q141" s="766">
        <f t="shared" ref="Q141" si="35">SUM(I141:O141)</f>
        <v>0</v>
      </c>
    </row>
    <row r="142" spans="1:17">
      <c r="A142" s="727"/>
      <c r="B142" s="769"/>
      <c r="C142" s="771"/>
      <c r="D142" s="44"/>
      <c r="E142" s="107"/>
      <c r="F142" s="773"/>
      <c r="G142" s="773"/>
      <c r="H142" s="773"/>
      <c r="I142" s="775"/>
      <c r="J142" s="764"/>
      <c r="K142" s="764"/>
      <c r="L142" s="764"/>
      <c r="M142" s="764"/>
      <c r="N142" s="764"/>
      <c r="O142" s="764"/>
      <c r="P142" s="764"/>
      <c r="Q142" s="717"/>
    </row>
    <row r="143" spans="1:17">
      <c r="A143" s="727"/>
      <c r="B143" s="769"/>
      <c r="C143" s="771"/>
      <c r="D143" s="108"/>
      <c r="E143" s="109"/>
      <c r="F143" s="773"/>
      <c r="G143" s="773"/>
      <c r="H143" s="773"/>
      <c r="I143" s="775"/>
      <c r="J143" s="764"/>
      <c r="K143" s="764"/>
      <c r="L143" s="764"/>
      <c r="M143" s="764"/>
      <c r="N143" s="764"/>
      <c r="O143" s="764"/>
      <c r="P143" s="764"/>
      <c r="Q143" s="717"/>
    </row>
    <row r="144" spans="1:17">
      <c r="A144" s="727"/>
      <c r="B144" s="769"/>
      <c r="C144" s="771"/>
      <c r="D144" s="249"/>
      <c r="E144" s="250"/>
      <c r="F144" s="773"/>
      <c r="G144" s="773"/>
      <c r="H144" s="773"/>
      <c r="I144" s="775"/>
      <c r="J144" s="763"/>
      <c r="K144" s="763"/>
      <c r="L144" s="763"/>
      <c r="M144" s="763"/>
      <c r="N144" s="763"/>
      <c r="O144" s="763"/>
      <c r="P144" s="763"/>
      <c r="Q144" s="766">
        <f t="shared" ref="Q144" si="36">SUM(I144:O144)</f>
        <v>0</v>
      </c>
    </row>
    <row r="145" spans="1:17">
      <c r="A145" s="727"/>
      <c r="B145" s="769"/>
      <c r="C145" s="771"/>
      <c r="D145" s="44"/>
      <c r="E145" s="107"/>
      <c r="F145" s="773"/>
      <c r="G145" s="773"/>
      <c r="H145" s="773"/>
      <c r="I145" s="775"/>
      <c r="J145" s="764"/>
      <c r="K145" s="764"/>
      <c r="L145" s="764"/>
      <c r="M145" s="764"/>
      <c r="N145" s="764"/>
      <c r="O145" s="764"/>
      <c r="P145" s="764"/>
      <c r="Q145" s="717"/>
    </row>
    <row r="146" spans="1:17">
      <c r="A146" s="727"/>
      <c r="B146" s="769"/>
      <c r="C146" s="771"/>
      <c r="D146" s="108"/>
      <c r="E146" s="109"/>
      <c r="F146" s="773"/>
      <c r="G146" s="773"/>
      <c r="H146" s="773"/>
      <c r="I146" s="775"/>
      <c r="J146" s="764"/>
      <c r="K146" s="764"/>
      <c r="L146" s="764"/>
      <c r="M146" s="764"/>
      <c r="N146" s="764"/>
      <c r="O146" s="764"/>
      <c r="P146" s="764"/>
      <c r="Q146" s="717"/>
    </row>
    <row r="147" spans="1:17">
      <c r="A147" s="727"/>
      <c r="B147" s="769"/>
      <c r="C147" s="771"/>
      <c r="D147" s="249"/>
      <c r="E147" s="250"/>
      <c r="F147" s="773"/>
      <c r="G147" s="773"/>
      <c r="H147" s="773"/>
      <c r="I147" s="775"/>
      <c r="J147" s="763"/>
      <c r="K147" s="763"/>
      <c r="L147" s="763"/>
      <c r="M147" s="763"/>
      <c r="N147" s="763"/>
      <c r="O147" s="763"/>
      <c r="P147" s="763"/>
      <c r="Q147" s="766">
        <f t="shared" ref="Q147" si="37">SUM(I147:O147)</f>
        <v>0</v>
      </c>
    </row>
    <row r="148" spans="1:17">
      <c r="A148" s="727"/>
      <c r="B148" s="769"/>
      <c r="C148" s="771"/>
      <c r="D148" s="44"/>
      <c r="E148" s="107"/>
      <c r="F148" s="773"/>
      <c r="G148" s="773"/>
      <c r="H148" s="773"/>
      <c r="I148" s="775"/>
      <c r="J148" s="764"/>
      <c r="K148" s="764"/>
      <c r="L148" s="764"/>
      <c r="M148" s="764"/>
      <c r="N148" s="764"/>
      <c r="O148" s="764"/>
      <c r="P148" s="764"/>
      <c r="Q148" s="717"/>
    </row>
    <row r="149" spans="1:17" ht="15.75" thickBot="1">
      <c r="A149" s="768"/>
      <c r="B149" s="770"/>
      <c r="C149" s="772"/>
      <c r="D149" s="294"/>
      <c r="E149" s="295"/>
      <c r="F149" s="774"/>
      <c r="G149" s="774"/>
      <c r="H149" s="774"/>
      <c r="I149" s="776"/>
      <c r="J149" s="765"/>
      <c r="K149" s="765"/>
      <c r="L149" s="765"/>
      <c r="M149" s="765"/>
      <c r="N149" s="765"/>
      <c r="O149" s="765"/>
      <c r="P149" s="765"/>
      <c r="Q149" s="767"/>
    </row>
  </sheetData>
  <mergeCells count="700">
    <mergeCell ref="G88:G90"/>
    <mergeCell ref="H88:H90"/>
    <mergeCell ref="I88:I90"/>
    <mergeCell ref="J88:J90"/>
    <mergeCell ref="K88:K90"/>
    <mergeCell ref="M88:M90"/>
    <mergeCell ref="L94:L96"/>
    <mergeCell ref="M94:M96"/>
    <mergeCell ref="L100:L102"/>
    <mergeCell ref="M100:M102"/>
    <mergeCell ref="H94:H96"/>
    <mergeCell ref="I94:I96"/>
    <mergeCell ref="J94:J96"/>
    <mergeCell ref="K94:K96"/>
    <mergeCell ref="G94:G96"/>
    <mergeCell ref="I59:I61"/>
    <mergeCell ref="J59:J61"/>
    <mergeCell ref="A69:A71"/>
    <mergeCell ref="B69:B71"/>
    <mergeCell ref="C69:C71"/>
    <mergeCell ref="H69:H71"/>
    <mergeCell ref="J69:J71"/>
    <mergeCell ref="I65:I67"/>
    <mergeCell ref="J65:J67"/>
    <mergeCell ref="I69:I71"/>
    <mergeCell ref="A65:A67"/>
    <mergeCell ref="B65:B67"/>
    <mergeCell ref="C65:C67"/>
    <mergeCell ref="A72:A74"/>
    <mergeCell ref="B72:B74"/>
    <mergeCell ref="C72:C74"/>
    <mergeCell ref="F72:F74"/>
    <mergeCell ref="G72:G74"/>
    <mergeCell ref="H72:H74"/>
    <mergeCell ref="C59:C61"/>
    <mergeCell ref="F59:F61"/>
    <mergeCell ref="G59:G61"/>
    <mergeCell ref="H59:H61"/>
    <mergeCell ref="G65:G67"/>
    <mergeCell ref="H65:H67"/>
    <mergeCell ref="A68:Q68"/>
    <mergeCell ref="F69:F71"/>
    <mergeCell ref="G69:G71"/>
    <mergeCell ref="N69:N71"/>
    <mergeCell ref="O69:O71"/>
    <mergeCell ref="P69:P71"/>
    <mergeCell ref="Q69:Q71"/>
    <mergeCell ref="L69:L71"/>
    <mergeCell ref="M69:M71"/>
    <mergeCell ref="K69:K71"/>
    <mergeCell ref="I72:I74"/>
    <mergeCell ref="J72:J74"/>
    <mergeCell ref="A46:A48"/>
    <mergeCell ref="B46:B48"/>
    <mergeCell ref="C46:C48"/>
    <mergeCell ref="F46:F48"/>
    <mergeCell ref="G46:G48"/>
    <mergeCell ref="A52:Q52"/>
    <mergeCell ref="C53:C55"/>
    <mergeCell ref="F53:F55"/>
    <mergeCell ref="H53:H55"/>
    <mergeCell ref="J53:J55"/>
    <mergeCell ref="L53:L55"/>
    <mergeCell ref="M53:M55"/>
    <mergeCell ref="K53:K55"/>
    <mergeCell ref="I53:I55"/>
    <mergeCell ref="G53:G55"/>
    <mergeCell ref="I46:I48"/>
    <mergeCell ref="A53:A55"/>
    <mergeCell ref="B53:B55"/>
    <mergeCell ref="N46:N48"/>
    <mergeCell ref="O46:O48"/>
    <mergeCell ref="P46:P48"/>
    <mergeCell ref="J49:J51"/>
    <mergeCell ref="H46:H48"/>
    <mergeCell ref="J46:J48"/>
    <mergeCell ref="K65:K67"/>
    <mergeCell ref="A40:A42"/>
    <mergeCell ref="B40:B42"/>
    <mergeCell ref="C40:C42"/>
    <mergeCell ref="F40:F42"/>
    <mergeCell ref="I40:I42"/>
    <mergeCell ref="I43:I45"/>
    <mergeCell ref="G40:G42"/>
    <mergeCell ref="Q46:Q48"/>
    <mergeCell ref="A49:A51"/>
    <mergeCell ref="B49:B51"/>
    <mergeCell ref="A43:A45"/>
    <mergeCell ref="B43:B45"/>
    <mergeCell ref="C43:C45"/>
    <mergeCell ref="F43:F45"/>
    <mergeCell ref="H43:H45"/>
    <mergeCell ref="J43:J45"/>
    <mergeCell ref="L43:L45"/>
    <mergeCell ref="M43:M45"/>
    <mergeCell ref="C49:C51"/>
    <mergeCell ref="F49:F51"/>
    <mergeCell ref="G49:G51"/>
    <mergeCell ref="H49:H51"/>
    <mergeCell ref="I49:I51"/>
    <mergeCell ref="A36:Q36"/>
    <mergeCell ref="A37:A39"/>
    <mergeCell ref="B37:B39"/>
    <mergeCell ref="C37:C39"/>
    <mergeCell ref="F37:F39"/>
    <mergeCell ref="G37:G39"/>
    <mergeCell ref="H37:H39"/>
    <mergeCell ref="I37:I39"/>
    <mergeCell ref="J37:J39"/>
    <mergeCell ref="K37:K39"/>
    <mergeCell ref="L37:L39"/>
    <mergeCell ref="M37:M39"/>
    <mergeCell ref="N37:N39"/>
    <mergeCell ref="O37:O39"/>
    <mergeCell ref="P37:P39"/>
    <mergeCell ref="Q37:Q39"/>
    <mergeCell ref="A33:A35"/>
    <mergeCell ref="B33:B35"/>
    <mergeCell ref="C33:C35"/>
    <mergeCell ref="F33:F35"/>
    <mergeCell ref="H33:H35"/>
    <mergeCell ref="J33:J35"/>
    <mergeCell ref="L33:L35"/>
    <mergeCell ref="M33:M35"/>
    <mergeCell ref="K30:K32"/>
    <mergeCell ref="K33:K35"/>
    <mergeCell ref="I30:I32"/>
    <mergeCell ref="A30:A32"/>
    <mergeCell ref="B30:B32"/>
    <mergeCell ref="C30:C32"/>
    <mergeCell ref="F30:F32"/>
    <mergeCell ref="G30:G32"/>
    <mergeCell ref="I33:I35"/>
    <mergeCell ref="A27:A29"/>
    <mergeCell ref="B27:B29"/>
    <mergeCell ref="C27:C29"/>
    <mergeCell ref="F27:F29"/>
    <mergeCell ref="H27:H29"/>
    <mergeCell ref="J27:J29"/>
    <mergeCell ref="L27:L29"/>
    <mergeCell ref="M27:M29"/>
    <mergeCell ref="K24:K26"/>
    <mergeCell ref="K27:K29"/>
    <mergeCell ref="I27:I29"/>
    <mergeCell ref="A24:A26"/>
    <mergeCell ref="B24:B26"/>
    <mergeCell ref="C24:C26"/>
    <mergeCell ref="F24:F26"/>
    <mergeCell ref="I24:I26"/>
    <mergeCell ref="G24:G26"/>
    <mergeCell ref="H17:H19"/>
    <mergeCell ref="J17:J19"/>
    <mergeCell ref="L17:L19"/>
    <mergeCell ref="M17:M19"/>
    <mergeCell ref="K14:K16"/>
    <mergeCell ref="K17:K19"/>
    <mergeCell ref="A14:A16"/>
    <mergeCell ref="B14:B16"/>
    <mergeCell ref="C14:C16"/>
    <mergeCell ref="F14:F16"/>
    <mergeCell ref="I14:I16"/>
    <mergeCell ref="I17:I19"/>
    <mergeCell ref="G17:G19"/>
    <mergeCell ref="J8:J10"/>
    <mergeCell ref="L8:L10"/>
    <mergeCell ref="M8:M10"/>
    <mergeCell ref="A11:A13"/>
    <mergeCell ref="B11:B13"/>
    <mergeCell ref="C11:C13"/>
    <mergeCell ref="F11:F13"/>
    <mergeCell ref="H11:H13"/>
    <mergeCell ref="J11:J13"/>
    <mergeCell ref="L11:L13"/>
    <mergeCell ref="M11:M13"/>
    <mergeCell ref="K8:K10"/>
    <mergeCell ref="K11:K13"/>
    <mergeCell ref="I8:I10"/>
    <mergeCell ref="A8:A10"/>
    <mergeCell ref="B8:B10"/>
    <mergeCell ref="C8:C10"/>
    <mergeCell ref="F8:F10"/>
    <mergeCell ref="I11:I13"/>
    <mergeCell ref="G11:G13"/>
    <mergeCell ref="A1:Q1"/>
    <mergeCell ref="A2:Q2"/>
    <mergeCell ref="A4:Q4"/>
    <mergeCell ref="G5:G7"/>
    <mergeCell ref="N5:N7"/>
    <mergeCell ref="O5:O7"/>
    <mergeCell ref="P5:P7"/>
    <mergeCell ref="Q5:Q7"/>
    <mergeCell ref="G8:G10"/>
    <mergeCell ref="N8:N10"/>
    <mergeCell ref="O8:O10"/>
    <mergeCell ref="P8:P10"/>
    <mergeCell ref="Q8:Q10"/>
    <mergeCell ref="A5:A7"/>
    <mergeCell ref="B5:B7"/>
    <mergeCell ref="C5:C7"/>
    <mergeCell ref="F5:F7"/>
    <mergeCell ref="H5:H7"/>
    <mergeCell ref="J5:J7"/>
    <mergeCell ref="L5:L7"/>
    <mergeCell ref="M5:M7"/>
    <mergeCell ref="K5:K7"/>
    <mergeCell ref="I5:I7"/>
    <mergeCell ref="H8:H10"/>
    <mergeCell ref="N11:N13"/>
    <mergeCell ref="O11:O13"/>
    <mergeCell ref="P11:P13"/>
    <mergeCell ref="Q11:Q13"/>
    <mergeCell ref="G14:G16"/>
    <mergeCell ref="N14:N16"/>
    <mergeCell ref="O14:O16"/>
    <mergeCell ref="P14:P16"/>
    <mergeCell ref="Q14:Q16"/>
    <mergeCell ref="H14:H16"/>
    <mergeCell ref="J14:J16"/>
    <mergeCell ref="L14:L16"/>
    <mergeCell ref="M14:M16"/>
    <mergeCell ref="N17:N19"/>
    <mergeCell ref="O17:O19"/>
    <mergeCell ref="P17:P19"/>
    <mergeCell ref="Q17:Q19"/>
    <mergeCell ref="A20:Q20"/>
    <mergeCell ref="A21:A23"/>
    <mergeCell ref="B21:B23"/>
    <mergeCell ref="C21:C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A17:A19"/>
    <mergeCell ref="B17:B19"/>
    <mergeCell ref="C17:C19"/>
    <mergeCell ref="F17:F19"/>
    <mergeCell ref="N24:N26"/>
    <mergeCell ref="O24:O26"/>
    <mergeCell ref="P24:P26"/>
    <mergeCell ref="Q24:Q26"/>
    <mergeCell ref="G27:G29"/>
    <mergeCell ref="N27:N29"/>
    <mergeCell ref="O27:O29"/>
    <mergeCell ref="P27:P29"/>
    <mergeCell ref="Q27:Q29"/>
    <mergeCell ref="H24:H26"/>
    <mergeCell ref="J24:J26"/>
    <mergeCell ref="L24:L26"/>
    <mergeCell ref="M24:M26"/>
    <mergeCell ref="N30:N32"/>
    <mergeCell ref="O30:O32"/>
    <mergeCell ref="P30:P32"/>
    <mergeCell ref="Q30:Q32"/>
    <mergeCell ref="G33:G35"/>
    <mergeCell ref="N33:N35"/>
    <mergeCell ref="O33:O35"/>
    <mergeCell ref="P33:P35"/>
    <mergeCell ref="Q33:Q35"/>
    <mergeCell ref="H30:H32"/>
    <mergeCell ref="J30:J32"/>
    <mergeCell ref="L30:L32"/>
    <mergeCell ref="M30:M32"/>
    <mergeCell ref="N40:N42"/>
    <mergeCell ref="O40:O42"/>
    <mergeCell ref="P40:P42"/>
    <mergeCell ref="Q40:Q42"/>
    <mergeCell ref="G43:G45"/>
    <mergeCell ref="N43:N45"/>
    <mergeCell ref="O43:O45"/>
    <mergeCell ref="P43:P45"/>
    <mergeCell ref="Q43:Q45"/>
    <mergeCell ref="H40:H42"/>
    <mergeCell ref="J40:J42"/>
    <mergeCell ref="L40:L42"/>
    <mergeCell ref="M40:M42"/>
    <mergeCell ref="K40:K42"/>
    <mergeCell ref="K43:K45"/>
    <mergeCell ref="L46:L48"/>
    <mergeCell ref="M46:M48"/>
    <mergeCell ref="K46:K48"/>
    <mergeCell ref="N53:N55"/>
    <mergeCell ref="O53:O55"/>
    <mergeCell ref="P53:P55"/>
    <mergeCell ref="Q53:Q55"/>
    <mergeCell ref="K49:K51"/>
    <mergeCell ref="L49:L51"/>
    <mergeCell ref="M49:M51"/>
    <mergeCell ref="N49:N51"/>
    <mergeCell ref="O49:O51"/>
    <mergeCell ref="P49:P51"/>
    <mergeCell ref="Q49:Q51"/>
    <mergeCell ref="A56:A58"/>
    <mergeCell ref="B56:B58"/>
    <mergeCell ref="C56:C58"/>
    <mergeCell ref="F56:F58"/>
    <mergeCell ref="G56:G58"/>
    <mergeCell ref="H56:H58"/>
    <mergeCell ref="I56:I58"/>
    <mergeCell ref="J56:J58"/>
    <mergeCell ref="K56:K58"/>
    <mergeCell ref="L56:L58"/>
    <mergeCell ref="M56:M58"/>
    <mergeCell ref="N56:N58"/>
    <mergeCell ref="O56:O58"/>
    <mergeCell ref="P56:P58"/>
    <mergeCell ref="Q56:Q58"/>
    <mergeCell ref="K59:K61"/>
    <mergeCell ref="L59:L61"/>
    <mergeCell ref="M59:M61"/>
    <mergeCell ref="N59:N61"/>
    <mergeCell ref="O59:O61"/>
    <mergeCell ref="P59:P61"/>
    <mergeCell ref="Q59:Q61"/>
    <mergeCell ref="L62:L64"/>
    <mergeCell ref="M62:M64"/>
    <mergeCell ref="N62:N64"/>
    <mergeCell ref="O62:O64"/>
    <mergeCell ref="P62:P64"/>
    <mergeCell ref="Q62:Q64"/>
    <mergeCell ref="A59:A61"/>
    <mergeCell ref="B59:B61"/>
    <mergeCell ref="L65:L67"/>
    <mergeCell ref="M65:M67"/>
    <mergeCell ref="N65:N67"/>
    <mergeCell ref="O65:O67"/>
    <mergeCell ref="P65:P67"/>
    <mergeCell ref="Q65:Q67"/>
    <mergeCell ref="A62:A64"/>
    <mergeCell ref="B62:B64"/>
    <mergeCell ref="C62:C64"/>
    <mergeCell ref="F62:F64"/>
    <mergeCell ref="G62:G64"/>
    <mergeCell ref="H62:H64"/>
    <mergeCell ref="I62:I64"/>
    <mergeCell ref="J62:J64"/>
    <mergeCell ref="K62:K64"/>
    <mergeCell ref="F65:F67"/>
    <mergeCell ref="K72:K74"/>
    <mergeCell ref="L72:L74"/>
    <mergeCell ref="M72:M74"/>
    <mergeCell ref="N72:N74"/>
    <mergeCell ref="O72:O74"/>
    <mergeCell ref="P72:P74"/>
    <mergeCell ref="Q72:Q74"/>
    <mergeCell ref="N75:N77"/>
    <mergeCell ref="O75:O77"/>
    <mergeCell ref="P75:P77"/>
    <mergeCell ref="Q75:Q77"/>
    <mergeCell ref="N78:N80"/>
    <mergeCell ref="O78:O80"/>
    <mergeCell ref="P78:P80"/>
    <mergeCell ref="Q78:Q80"/>
    <mergeCell ref="A75:A77"/>
    <mergeCell ref="B75:B77"/>
    <mergeCell ref="C75:C77"/>
    <mergeCell ref="F75:F77"/>
    <mergeCell ref="G75:G77"/>
    <mergeCell ref="A78:A80"/>
    <mergeCell ref="B78:B80"/>
    <mergeCell ref="C78:C80"/>
    <mergeCell ref="F78:F80"/>
    <mergeCell ref="G78:G80"/>
    <mergeCell ref="H78:H80"/>
    <mergeCell ref="I78:I80"/>
    <mergeCell ref="J78:J80"/>
    <mergeCell ref="K78:K80"/>
    <mergeCell ref="G81:G83"/>
    <mergeCell ref="H81:H83"/>
    <mergeCell ref="I81:I83"/>
    <mergeCell ref="J81:J83"/>
    <mergeCell ref="K81:K83"/>
    <mergeCell ref="L75:L77"/>
    <mergeCell ref="M75:M77"/>
    <mergeCell ref="H75:H77"/>
    <mergeCell ref="I75:I77"/>
    <mergeCell ref="J75:J77"/>
    <mergeCell ref="K75:K77"/>
    <mergeCell ref="L81:L83"/>
    <mergeCell ref="M81:M83"/>
    <mergeCell ref="L78:L80"/>
    <mergeCell ref="M78:M80"/>
    <mergeCell ref="N81:N83"/>
    <mergeCell ref="O81:O83"/>
    <mergeCell ref="P81:P83"/>
    <mergeCell ref="Q81:Q83"/>
    <mergeCell ref="A84:Q84"/>
    <mergeCell ref="A85:A87"/>
    <mergeCell ref="B85:B87"/>
    <mergeCell ref="C85:C87"/>
    <mergeCell ref="F85:F87"/>
    <mergeCell ref="G85:G87"/>
    <mergeCell ref="H85:H87"/>
    <mergeCell ref="I85:I87"/>
    <mergeCell ref="J85:J87"/>
    <mergeCell ref="K85:K87"/>
    <mergeCell ref="L85:L87"/>
    <mergeCell ref="M85:M87"/>
    <mergeCell ref="N85:N87"/>
    <mergeCell ref="O85:O87"/>
    <mergeCell ref="P85:P87"/>
    <mergeCell ref="Q85:Q87"/>
    <mergeCell ref="A81:A83"/>
    <mergeCell ref="B81:B83"/>
    <mergeCell ref="C81:C83"/>
    <mergeCell ref="F81:F83"/>
    <mergeCell ref="N88:N90"/>
    <mergeCell ref="O88:O90"/>
    <mergeCell ref="P88:P90"/>
    <mergeCell ref="Q88:Q90"/>
    <mergeCell ref="A91:A93"/>
    <mergeCell ref="B91:B93"/>
    <mergeCell ref="C91:C93"/>
    <mergeCell ref="F91:F93"/>
    <mergeCell ref="G91:G93"/>
    <mergeCell ref="H91:H93"/>
    <mergeCell ref="I91:I93"/>
    <mergeCell ref="J91:J93"/>
    <mergeCell ref="K91:K93"/>
    <mergeCell ref="L91:L93"/>
    <mergeCell ref="M91:M93"/>
    <mergeCell ref="N91:N93"/>
    <mergeCell ref="O91:O93"/>
    <mergeCell ref="P91:P93"/>
    <mergeCell ref="Q91:Q93"/>
    <mergeCell ref="L88:L90"/>
    <mergeCell ref="A88:A90"/>
    <mergeCell ref="B88:B90"/>
    <mergeCell ref="C88:C90"/>
    <mergeCell ref="F88:F90"/>
    <mergeCell ref="A106:A108"/>
    <mergeCell ref="N94:N96"/>
    <mergeCell ref="O94:O96"/>
    <mergeCell ref="P94:P96"/>
    <mergeCell ref="Q94:Q96"/>
    <mergeCell ref="A97:A99"/>
    <mergeCell ref="B97:B99"/>
    <mergeCell ref="C97:C99"/>
    <mergeCell ref="F97:F99"/>
    <mergeCell ref="G97:G99"/>
    <mergeCell ref="H97:H99"/>
    <mergeCell ref="I97:I99"/>
    <mergeCell ref="J97:J99"/>
    <mergeCell ref="K97:K99"/>
    <mergeCell ref="L97:L99"/>
    <mergeCell ref="M97:M99"/>
    <mergeCell ref="N97:N99"/>
    <mergeCell ref="O97:O99"/>
    <mergeCell ref="P97:P99"/>
    <mergeCell ref="Q97:Q99"/>
    <mergeCell ref="A94:A96"/>
    <mergeCell ref="B94:B96"/>
    <mergeCell ref="C94:C96"/>
    <mergeCell ref="F94:F96"/>
    <mergeCell ref="Q100:Q102"/>
    <mergeCell ref="A103:A105"/>
    <mergeCell ref="B103:B105"/>
    <mergeCell ref="C103:C105"/>
    <mergeCell ref="F103:F105"/>
    <mergeCell ref="G103:G105"/>
    <mergeCell ref="H103:H105"/>
    <mergeCell ref="I103:I105"/>
    <mergeCell ref="J103:J105"/>
    <mergeCell ref="K103:K105"/>
    <mergeCell ref="L103:L105"/>
    <mergeCell ref="M103:M105"/>
    <mergeCell ref="N103:N105"/>
    <mergeCell ref="O103:O105"/>
    <mergeCell ref="P103:P105"/>
    <mergeCell ref="Q103:Q105"/>
    <mergeCell ref="A100:A102"/>
    <mergeCell ref="B100:B102"/>
    <mergeCell ref="C100:C102"/>
    <mergeCell ref="F100:F102"/>
    <mergeCell ref="G100:G102"/>
    <mergeCell ref="H100:H102"/>
    <mergeCell ref="I100:I102"/>
    <mergeCell ref="J100:J102"/>
    <mergeCell ref="F106:F108"/>
    <mergeCell ref="K106:K108"/>
    <mergeCell ref="L106:L108"/>
    <mergeCell ref="N100:N102"/>
    <mergeCell ref="O100:O102"/>
    <mergeCell ref="P100:P102"/>
    <mergeCell ref="M106:M108"/>
    <mergeCell ref="N106:N108"/>
    <mergeCell ref="O106:O108"/>
    <mergeCell ref="P106:P108"/>
    <mergeCell ref="K100:K102"/>
    <mergeCell ref="G106:G108"/>
    <mergeCell ref="H106:H108"/>
    <mergeCell ref="I106:I108"/>
    <mergeCell ref="J106:J108"/>
    <mergeCell ref="A113:A115"/>
    <mergeCell ref="B113:B115"/>
    <mergeCell ref="C113:C115"/>
    <mergeCell ref="F113:F115"/>
    <mergeCell ref="G113:G115"/>
    <mergeCell ref="Q106:Q108"/>
    <mergeCell ref="A109:Q109"/>
    <mergeCell ref="A110:A112"/>
    <mergeCell ref="B110:B112"/>
    <mergeCell ref="C110:C112"/>
    <mergeCell ref="F110:F112"/>
    <mergeCell ref="G110:G112"/>
    <mergeCell ref="H110:H112"/>
    <mergeCell ref="I110:I112"/>
    <mergeCell ref="J110:J112"/>
    <mergeCell ref="K110:K112"/>
    <mergeCell ref="L110:L112"/>
    <mergeCell ref="M110:M112"/>
    <mergeCell ref="N110:N112"/>
    <mergeCell ref="O110:O112"/>
    <mergeCell ref="P110:P112"/>
    <mergeCell ref="Q110:Q112"/>
    <mergeCell ref="B106:B108"/>
    <mergeCell ref="C106:C108"/>
    <mergeCell ref="P113:P115"/>
    <mergeCell ref="L119:L121"/>
    <mergeCell ref="M119:M121"/>
    <mergeCell ref="N119:N121"/>
    <mergeCell ref="O119:O121"/>
    <mergeCell ref="P119:P121"/>
    <mergeCell ref="Q113:Q115"/>
    <mergeCell ref="A116:A118"/>
    <mergeCell ref="B116:B118"/>
    <mergeCell ref="C116:C118"/>
    <mergeCell ref="F116:F118"/>
    <mergeCell ref="G116:G118"/>
    <mergeCell ref="H116:H118"/>
    <mergeCell ref="I116:I118"/>
    <mergeCell ref="J116:J118"/>
    <mergeCell ref="K116:K118"/>
    <mergeCell ref="L116:L118"/>
    <mergeCell ref="M116:M118"/>
    <mergeCell ref="N116:N118"/>
    <mergeCell ref="O116:O118"/>
    <mergeCell ref="P116:P118"/>
    <mergeCell ref="Q116:Q118"/>
    <mergeCell ref="K113:K115"/>
    <mergeCell ref="L113:L115"/>
    <mergeCell ref="C119:C121"/>
    <mergeCell ref="F119:F121"/>
    <mergeCell ref="G119:G121"/>
    <mergeCell ref="H119:H121"/>
    <mergeCell ref="I119:I121"/>
    <mergeCell ref="J119:J121"/>
    <mergeCell ref="K119:K121"/>
    <mergeCell ref="N113:N115"/>
    <mergeCell ref="O113:O115"/>
    <mergeCell ref="M113:M115"/>
    <mergeCell ref="H113:H115"/>
    <mergeCell ref="I113:I115"/>
    <mergeCell ref="J113:J115"/>
    <mergeCell ref="L129:L131"/>
    <mergeCell ref="M129:M131"/>
    <mergeCell ref="N129:N131"/>
    <mergeCell ref="O129:O131"/>
    <mergeCell ref="P129:P131"/>
    <mergeCell ref="Q129:Q131"/>
    <mergeCell ref="Q119:Q121"/>
    <mergeCell ref="A122:A124"/>
    <mergeCell ref="B122:B124"/>
    <mergeCell ref="C122:C124"/>
    <mergeCell ref="F122:F124"/>
    <mergeCell ref="G122:G124"/>
    <mergeCell ref="H122:H124"/>
    <mergeCell ref="I122:I124"/>
    <mergeCell ref="J122:J124"/>
    <mergeCell ref="K122:K124"/>
    <mergeCell ref="L122:L124"/>
    <mergeCell ref="M122:M124"/>
    <mergeCell ref="N122:N124"/>
    <mergeCell ref="O122:O124"/>
    <mergeCell ref="P122:P124"/>
    <mergeCell ref="Q122:Q124"/>
    <mergeCell ref="A119:A121"/>
    <mergeCell ref="B119:B121"/>
    <mergeCell ref="A125:Q125"/>
    <mergeCell ref="A126:A128"/>
    <mergeCell ref="B126:B128"/>
    <mergeCell ref="C126:C128"/>
    <mergeCell ref="F126:F128"/>
    <mergeCell ref="G126:G128"/>
    <mergeCell ref="H126:H128"/>
    <mergeCell ref="I126:I128"/>
    <mergeCell ref="J126:J128"/>
    <mergeCell ref="K126:K128"/>
    <mergeCell ref="L126:L128"/>
    <mergeCell ref="M126:M128"/>
    <mergeCell ref="N126:N128"/>
    <mergeCell ref="O126:O128"/>
    <mergeCell ref="P126:P128"/>
    <mergeCell ref="Q126:Q128"/>
    <mergeCell ref="L132:L134"/>
    <mergeCell ref="M132:M134"/>
    <mergeCell ref="N132:N134"/>
    <mergeCell ref="O132:O134"/>
    <mergeCell ref="P132:P134"/>
    <mergeCell ref="Q132:Q134"/>
    <mergeCell ref="A129:A131"/>
    <mergeCell ref="B129:B131"/>
    <mergeCell ref="C129:C131"/>
    <mergeCell ref="F129:F131"/>
    <mergeCell ref="G129:G131"/>
    <mergeCell ref="H129:H131"/>
    <mergeCell ref="I129:I131"/>
    <mergeCell ref="A132:A134"/>
    <mergeCell ref="B132:B134"/>
    <mergeCell ref="C132:C134"/>
    <mergeCell ref="F132:F134"/>
    <mergeCell ref="G132:G134"/>
    <mergeCell ref="H132:H134"/>
    <mergeCell ref="I132:I134"/>
    <mergeCell ref="J132:J134"/>
    <mergeCell ref="K132:K134"/>
    <mergeCell ref="J129:J131"/>
    <mergeCell ref="K129:K131"/>
    <mergeCell ref="O135:O137"/>
    <mergeCell ref="P135:P137"/>
    <mergeCell ref="Q135:Q137"/>
    <mergeCell ref="A138:A140"/>
    <mergeCell ref="B138:B140"/>
    <mergeCell ref="C138:C140"/>
    <mergeCell ref="F138:F140"/>
    <mergeCell ref="G138:G140"/>
    <mergeCell ref="H138:H140"/>
    <mergeCell ref="I138:I140"/>
    <mergeCell ref="J138:J140"/>
    <mergeCell ref="K138:K140"/>
    <mergeCell ref="L138:L140"/>
    <mergeCell ref="M138:M140"/>
    <mergeCell ref="N138:N140"/>
    <mergeCell ref="O138:O140"/>
    <mergeCell ref="P138:P140"/>
    <mergeCell ref="Q138:Q140"/>
    <mergeCell ref="A135:A137"/>
    <mergeCell ref="B135:B137"/>
    <mergeCell ref="C135:C137"/>
    <mergeCell ref="F135:F137"/>
    <mergeCell ref="G135:G137"/>
    <mergeCell ref="H135:H137"/>
    <mergeCell ref="I141:I143"/>
    <mergeCell ref="J141:J143"/>
    <mergeCell ref="K141:K143"/>
    <mergeCell ref="L135:L137"/>
    <mergeCell ref="M135:M137"/>
    <mergeCell ref="N135:N137"/>
    <mergeCell ref="I135:I137"/>
    <mergeCell ref="J135:J137"/>
    <mergeCell ref="K135:K137"/>
    <mergeCell ref="L141:L143"/>
    <mergeCell ref="M141:M143"/>
    <mergeCell ref="N141:N143"/>
    <mergeCell ref="O141:O143"/>
    <mergeCell ref="P141:P143"/>
    <mergeCell ref="Q141:Q143"/>
    <mergeCell ref="A144:A146"/>
    <mergeCell ref="B144:B146"/>
    <mergeCell ref="C144:C146"/>
    <mergeCell ref="F144:F146"/>
    <mergeCell ref="G144:G146"/>
    <mergeCell ref="H144:H146"/>
    <mergeCell ref="I144:I146"/>
    <mergeCell ref="J144:J146"/>
    <mergeCell ref="K144:K146"/>
    <mergeCell ref="L144:L146"/>
    <mergeCell ref="M144:M146"/>
    <mergeCell ref="N144:N146"/>
    <mergeCell ref="O144:O146"/>
    <mergeCell ref="P144:P146"/>
    <mergeCell ref="Q144:Q146"/>
    <mergeCell ref="A141:A143"/>
    <mergeCell ref="B141:B143"/>
    <mergeCell ref="C141:C143"/>
    <mergeCell ref="F141:F143"/>
    <mergeCell ref="G141:G143"/>
    <mergeCell ref="H141:H143"/>
    <mergeCell ref="L147:L149"/>
    <mergeCell ref="M147:M149"/>
    <mergeCell ref="N147:N149"/>
    <mergeCell ref="O147:O149"/>
    <mergeCell ref="P147:P149"/>
    <mergeCell ref="Q147:Q149"/>
    <mergeCell ref="A147:A149"/>
    <mergeCell ref="B147:B149"/>
    <mergeCell ref="C147:C149"/>
    <mergeCell ref="F147:F149"/>
    <mergeCell ref="G147:G149"/>
    <mergeCell ref="H147:H149"/>
    <mergeCell ref="I147:I149"/>
    <mergeCell ref="J147:J149"/>
    <mergeCell ref="K147:K14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Q249"/>
  <sheetViews>
    <sheetView tabSelected="1" workbookViewId="0">
      <selection activeCell="A94" sqref="A94:XFD109"/>
    </sheetView>
  </sheetViews>
  <sheetFormatPr defaultRowHeight="15"/>
  <cols>
    <col min="2" max="2" width="11" style="47" customWidth="1"/>
    <col min="3" max="3" width="27" style="47" customWidth="1"/>
    <col min="13" max="13" width="10.7109375" customWidth="1"/>
  </cols>
  <sheetData>
    <row r="1" spans="2:17" ht="21" thickBot="1">
      <c r="B1" s="50"/>
      <c r="C1" s="50"/>
      <c r="D1" s="1"/>
      <c r="E1" s="2"/>
      <c r="F1" s="564" t="s">
        <v>113</v>
      </c>
      <c r="G1" s="591"/>
      <c r="H1" s="592"/>
      <c r="I1" s="1"/>
      <c r="J1" s="3"/>
      <c r="K1" s="1"/>
      <c r="L1" s="1"/>
      <c r="M1" s="1"/>
    </row>
    <row r="2" spans="2:17" ht="15.75" thickBot="1">
      <c r="N2" s="39"/>
      <c r="O2" s="39"/>
      <c r="P2" s="39"/>
      <c r="Q2" s="39"/>
    </row>
    <row r="3" spans="2:17" ht="23.25" customHeight="1" thickBot="1">
      <c r="B3" s="50"/>
      <c r="C3" s="567" t="s">
        <v>142</v>
      </c>
      <c r="D3" s="593"/>
      <c r="E3" s="593"/>
      <c r="F3" s="593"/>
      <c r="G3" s="593"/>
      <c r="H3" s="593"/>
      <c r="I3" s="593"/>
      <c r="J3" s="593"/>
      <c r="K3" s="593"/>
      <c r="L3" s="594"/>
      <c r="M3" s="1"/>
    </row>
    <row r="4" spans="2:17">
      <c r="N4" s="61"/>
      <c r="O4" s="61"/>
      <c r="P4" s="61"/>
    </row>
    <row r="5" spans="2:17" ht="15.75" thickBot="1">
      <c r="C5" s="47" t="s">
        <v>466</v>
      </c>
    </row>
    <row r="6" spans="2:17" ht="15.75" thickBot="1">
      <c r="B6" s="549" t="s">
        <v>100</v>
      </c>
      <c r="C6" s="598" t="s">
        <v>101</v>
      </c>
      <c r="D6" s="600" t="s">
        <v>102</v>
      </c>
      <c r="E6" s="601"/>
      <c r="F6" s="601"/>
      <c r="G6" s="601"/>
      <c r="H6" s="601"/>
      <c r="I6" s="601"/>
      <c r="J6" s="601"/>
      <c r="K6" s="601"/>
      <c r="L6" s="601"/>
      <c r="M6" s="602"/>
    </row>
    <row r="7" spans="2:17" ht="16.5" thickTop="1" thickBot="1">
      <c r="B7" s="560"/>
      <c r="C7" s="599"/>
      <c r="D7" s="430" t="s">
        <v>103</v>
      </c>
      <c r="E7" s="117" t="s">
        <v>104</v>
      </c>
      <c r="F7" s="117" t="s">
        <v>105</v>
      </c>
      <c r="G7" s="117" t="s">
        <v>106</v>
      </c>
      <c r="H7" s="117" t="s">
        <v>107</v>
      </c>
      <c r="I7" s="117" t="s">
        <v>108</v>
      </c>
      <c r="J7" s="117" t="s">
        <v>109</v>
      </c>
      <c r="K7" s="134" t="s">
        <v>110</v>
      </c>
      <c r="L7" s="45" t="s">
        <v>111</v>
      </c>
      <c r="M7" s="4" t="s">
        <v>112</v>
      </c>
    </row>
    <row r="8" spans="2:17">
      <c r="B8" s="63"/>
      <c r="C8" s="157" t="s">
        <v>74</v>
      </c>
      <c r="D8" s="316">
        <v>740</v>
      </c>
      <c r="E8" s="159">
        <v>974</v>
      </c>
      <c r="F8" s="159">
        <v>1040</v>
      </c>
      <c r="G8" s="159">
        <v>485</v>
      </c>
      <c r="H8" s="159">
        <v>3225</v>
      </c>
      <c r="I8" s="159">
        <v>3140</v>
      </c>
      <c r="J8" s="159">
        <v>3046</v>
      </c>
      <c r="K8" s="317">
        <v>1861</v>
      </c>
      <c r="L8" s="165">
        <f>SUM(D8:K8)</f>
        <v>14511</v>
      </c>
      <c r="M8" s="116">
        <v>1</v>
      </c>
    </row>
    <row r="9" spans="2:17">
      <c r="B9" s="63"/>
      <c r="C9" s="163" t="s">
        <v>73</v>
      </c>
      <c r="D9" s="180">
        <v>805</v>
      </c>
      <c r="E9" s="180">
        <v>1660</v>
      </c>
      <c r="F9" s="180"/>
      <c r="G9" s="180"/>
      <c r="H9" s="180">
        <v>3985</v>
      </c>
      <c r="I9" s="314">
        <v>2523</v>
      </c>
      <c r="J9" s="314">
        <v>3295</v>
      </c>
      <c r="K9" s="315">
        <v>1690</v>
      </c>
      <c r="L9" s="165">
        <f>SUM(D9:K9)</f>
        <v>13958</v>
      </c>
      <c r="M9" s="543">
        <v>2</v>
      </c>
    </row>
    <row r="10" spans="2:17" ht="19.5" customHeight="1" thickBot="1">
      <c r="B10" s="588"/>
      <c r="C10" s="154" t="s">
        <v>118</v>
      </c>
      <c r="D10" s="428">
        <v>765</v>
      </c>
      <c r="E10" s="113">
        <v>1010</v>
      </c>
      <c r="F10" s="113"/>
      <c r="G10" s="113"/>
      <c r="H10" s="161"/>
      <c r="I10" s="428"/>
      <c r="J10" s="113">
        <v>498</v>
      </c>
      <c r="K10" s="429">
        <v>480</v>
      </c>
      <c r="L10" s="165">
        <f t="shared" ref="L10:L28" si="0">SUM(D10:K10)</f>
        <v>2753</v>
      </c>
      <c r="M10" s="427">
        <v>3</v>
      </c>
    </row>
    <row r="11" spans="2:17" ht="19.5" customHeight="1" thickBot="1">
      <c r="B11" s="588"/>
      <c r="C11" s="154" t="s">
        <v>116</v>
      </c>
      <c r="D11" s="113">
        <v>450</v>
      </c>
      <c r="E11" s="113"/>
      <c r="F11" s="159"/>
      <c r="G11" s="159"/>
      <c r="H11" s="159">
        <v>580</v>
      </c>
      <c r="I11" s="159">
        <v>500</v>
      </c>
      <c r="J11" s="159">
        <v>360</v>
      </c>
      <c r="K11" s="317"/>
      <c r="L11" s="165">
        <f t="shared" si="0"/>
        <v>1890</v>
      </c>
      <c r="M11" s="242">
        <v>4</v>
      </c>
    </row>
    <row r="12" spans="2:17" ht="19.5" customHeight="1" thickBot="1">
      <c r="B12" s="588"/>
      <c r="C12" s="162" t="s">
        <v>24</v>
      </c>
      <c r="D12" s="112"/>
      <c r="E12" s="72"/>
      <c r="F12" s="72"/>
      <c r="G12" s="72"/>
      <c r="H12" s="72"/>
      <c r="I12" s="72"/>
      <c r="J12" s="72">
        <v>885</v>
      </c>
      <c r="K12" s="164">
        <v>929</v>
      </c>
      <c r="L12" s="165">
        <f t="shared" si="0"/>
        <v>1814</v>
      </c>
      <c r="M12" s="545">
        <v>5</v>
      </c>
    </row>
    <row r="13" spans="2:17" ht="19.5" customHeight="1" thickBot="1">
      <c r="B13" s="588"/>
      <c r="C13" s="162" t="s">
        <v>114</v>
      </c>
      <c r="D13" s="159">
        <v>695</v>
      </c>
      <c r="E13" s="159"/>
      <c r="F13" s="159">
        <v>630</v>
      </c>
      <c r="G13" s="159"/>
      <c r="H13" s="159"/>
      <c r="I13" s="159"/>
      <c r="J13" s="159"/>
      <c r="K13" s="317">
        <v>308</v>
      </c>
      <c r="L13" s="165">
        <f t="shared" si="0"/>
        <v>1633</v>
      </c>
      <c r="M13" s="545">
        <v>6</v>
      </c>
    </row>
    <row r="14" spans="2:17" ht="19.5" customHeight="1" thickBot="1">
      <c r="B14" s="588"/>
      <c r="C14" s="162" t="s">
        <v>119</v>
      </c>
      <c r="D14" s="159"/>
      <c r="E14" s="159"/>
      <c r="F14" s="159"/>
      <c r="G14" s="159"/>
      <c r="H14" s="161"/>
      <c r="I14" s="159"/>
      <c r="J14" s="113">
        <v>1520</v>
      </c>
      <c r="K14" s="317"/>
      <c r="L14" s="165">
        <f t="shared" si="0"/>
        <v>1520</v>
      </c>
      <c r="M14" s="545">
        <v>7</v>
      </c>
    </row>
    <row r="15" spans="2:17" ht="19.5" customHeight="1" thickBot="1">
      <c r="B15" s="588"/>
      <c r="C15" s="154" t="s">
        <v>121</v>
      </c>
      <c r="D15" s="244"/>
      <c r="E15" s="244"/>
      <c r="F15" s="244"/>
      <c r="G15" s="244"/>
      <c r="H15" s="244">
        <v>530</v>
      </c>
      <c r="I15" s="244">
        <v>780</v>
      </c>
      <c r="J15" s="244"/>
      <c r="K15" s="318"/>
      <c r="L15" s="165">
        <f t="shared" si="0"/>
        <v>1310</v>
      </c>
      <c r="M15" s="243">
        <v>8</v>
      </c>
    </row>
    <row r="16" spans="2:17" ht="19.5" customHeight="1" thickBot="1">
      <c r="B16" s="588"/>
      <c r="C16" s="154" t="s">
        <v>477</v>
      </c>
      <c r="D16" s="112"/>
      <c r="E16" s="72"/>
      <c r="F16" s="72"/>
      <c r="G16" s="72"/>
      <c r="H16" s="72"/>
      <c r="I16" s="72"/>
      <c r="J16" s="72">
        <v>580</v>
      </c>
      <c r="K16" s="138">
        <v>550</v>
      </c>
      <c r="L16" s="165">
        <f t="shared" si="0"/>
        <v>1130</v>
      </c>
      <c r="M16" s="545">
        <v>9</v>
      </c>
    </row>
    <row r="17" spans="2:13" ht="19.5" customHeight="1" thickBot="1">
      <c r="B17" s="588"/>
      <c r="C17" s="154" t="s">
        <v>117</v>
      </c>
      <c r="D17" s="112"/>
      <c r="E17" s="112"/>
      <c r="F17" s="112">
        <v>300</v>
      </c>
      <c r="G17" s="112">
        <v>410</v>
      </c>
      <c r="H17" s="112"/>
      <c r="I17" s="112"/>
      <c r="J17" s="112"/>
      <c r="K17" s="136"/>
      <c r="L17" s="165">
        <f t="shared" si="0"/>
        <v>710</v>
      </c>
      <c r="M17" s="545">
        <v>10</v>
      </c>
    </row>
    <row r="18" spans="2:13" ht="19.5" customHeight="1" thickBot="1">
      <c r="B18" s="588"/>
      <c r="C18" s="284" t="s">
        <v>605</v>
      </c>
      <c r="D18" s="285">
        <v>355</v>
      </c>
      <c r="E18" s="281">
        <v>335</v>
      </c>
      <c r="F18" s="470"/>
      <c r="G18" s="470"/>
      <c r="H18" s="285"/>
      <c r="I18" s="286"/>
      <c r="J18" s="287"/>
      <c r="K18" s="283"/>
      <c r="L18" s="165">
        <f t="shared" ref="L18:L20" si="1">SUM(D18:K18)</f>
        <v>690</v>
      </c>
      <c r="M18" s="545">
        <v>11</v>
      </c>
    </row>
    <row r="19" spans="2:13" ht="19.5" customHeight="1" thickBot="1">
      <c r="B19" s="588"/>
      <c r="C19" s="154" t="s">
        <v>475</v>
      </c>
      <c r="D19" s="72"/>
      <c r="E19" s="113"/>
      <c r="F19" s="160"/>
      <c r="G19" s="160"/>
      <c r="H19" s="72"/>
      <c r="I19" s="156">
        <v>670</v>
      </c>
      <c r="J19" s="161"/>
      <c r="K19" s="136"/>
      <c r="L19" s="165">
        <f t="shared" si="1"/>
        <v>670</v>
      </c>
      <c r="M19" s="545">
        <v>12</v>
      </c>
    </row>
    <row r="20" spans="2:13" ht="19.5" customHeight="1" thickBot="1">
      <c r="B20" s="588"/>
      <c r="C20" s="162" t="s">
        <v>65</v>
      </c>
      <c r="D20" s="114"/>
      <c r="E20" s="114"/>
      <c r="F20" s="114"/>
      <c r="G20" s="114"/>
      <c r="H20" s="114"/>
      <c r="I20" s="114"/>
      <c r="J20" s="112">
        <v>590</v>
      </c>
      <c r="K20" s="544"/>
      <c r="L20" s="165">
        <f t="shared" si="1"/>
        <v>590</v>
      </c>
      <c r="M20" s="545">
        <v>13</v>
      </c>
    </row>
    <row r="21" spans="2:13" ht="19.5" customHeight="1" thickBot="1">
      <c r="B21" s="588"/>
      <c r="C21" s="154" t="s">
        <v>156</v>
      </c>
      <c r="D21" s="113"/>
      <c r="E21" s="113"/>
      <c r="F21" s="113"/>
      <c r="G21" s="113"/>
      <c r="H21" s="113">
        <v>260</v>
      </c>
      <c r="I21" s="161">
        <v>310</v>
      </c>
      <c r="J21" s="319"/>
      <c r="K21" s="320"/>
      <c r="L21" s="165">
        <f t="shared" si="0"/>
        <v>570</v>
      </c>
      <c r="M21" s="321">
        <v>14</v>
      </c>
    </row>
    <row r="22" spans="2:13" ht="19.5" customHeight="1" thickBot="1">
      <c r="B22" s="588"/>
      <c r="C22" s="241" t="s">
        <v>115</v>
      </c>
      <c r="D22" s="159"/>
      <c r="E22" s="159"/>
      <c r="F22" s="159">
        <v>410</v>
      </c>
      <c r="G22" s="159"/>
      <c r="H22" s="159"/>
      <c r="I22" s="159"/>
      <c r="J22" s="159"/>
      <c r="K22" s="317"/>
      <c r="L22" s="165">
        <f t="shared" si="0"/>
        <v>410</v>
      </c>
      <c r="M22" s="170">
        <v>15</v>
      </c>
    </row>
    <row r="23" spans="2:13" ht="19.5" customHeight="1" thickBot="1">
      <c r="B23" s="588"/>
      <c r="C23" s="374" t="s">
        <v>216</v>
      </c>
      <c r="D23" s="319"/>
      <c r="E23" s="319"/>
      <c r="F23" s="319"/>
      <c r="G23" s="319"/>
      <c r="H23" s="319"/>
      <c r="I23" s="319"/>
      <c r="J23" s="319">
        <v>410</v>
      </c>
      <c r="K23" s="382"/>
      <c r="L23" s="165">
        <f t="shared" si="0"/>
        <v>410</v>
      </c>
      <c r="M23" s="170">
        <v>16</v>
      </c>
    </row>
    <row r="24" spans="2:13" ht="25.5" customHeight="1" thickBot="1">
      <c r="B24" s="589"/>
      <c r="C24" s="162" t="s">
        <v>478</v>
      </c>
      <c r="D24" s="158">
        <v>320</v>
      </c>
      <c r="E24" s="112"/>
      <c r="F24" s="112"/>
      <c r="G24" s="112"/>
      <c r="H24" s="159"/>
      <c r="I24" s="155"/>
      <c r="J24" s="112"/>
      <c r="K24" s="136"/>
      <c r="L24" s="165">
        <f t="shared" si="0"/>
        <v>320</v>
      </c>
      <c r="M24" s="95">
        <v>17</v>
      </c>
    </row>
    <row r="25" spans="2:13" ht="19.5" customHeight="1" thickBot="1">
      <c r="B25" s="589"/>
      <c r="C25" s="157"/>
      <c r="D25" s="158"/>
      <c r="E25" s="112"/>
      <c r="F25" s="112"/>
      <c r="G25" s="112"/>
      <c r="H25" s="112"/>
      <c r="I25" s="112"/>
      <c r="J25" s="112"/>
      <c r="K25" s="136"/>
      <c r="L25" s="165">
        <f t="shared" si="0"/>
        <v>0</v>
      </c>
      <c r="M25" s="95"/>
    </row>
    <row r="26" spans="2:13" ht="19.5" customHeight="1" thickBot="1">
      <c r="B26" s="589"/>
      <c r="C26" s="154"/>
      <c r="D26" s="112"/>
      <c r="E26" s="112"/>
      <c r="F26" s="112"/>
      <c r="G26" s="112"/>
      <c r="H26" s="112"/>
      <c r="I26" s="112"/>
      <c r="J26" s="112"/>
      <c r="K26" s="136"/>
      <c r="L26" s="165">
        <f t="shared" si="0"/>
        <v>0</v>
      </c>
      <c r="M26" s="95"/>
    </row>
    <row r="27" spans="2:13" ht="19.5" customHeight="1" thickBot="1">
      <c r="B27" s="589"/>
      <c r="C27" s="166"/>
      <c r="D27" s="145"/>
      <c r="E27" s="145"/>
      <c r="F27" s="145"/>
      <c r="G27" s="145"/>
      <c r="H27" s="145"/>
      <c r="I27" s="167"/>
      <c r="J27" s="167"/>
      <c r="K27" s="168"/>
      <c r="L27" s="165">
        <f t="shared" si="0"/>
        <v>0</v>
      </c>
      <c r="M27" s="169"/>
    </row>
    <row r="28" spans="2:13" ht="19.5" customHeight="1" thickBot="1">
      <c r="B28" s="590"/>
      <c r="C28" s="59" t="s">
        <v>2</v>
      </c>
      <c r="D28" s="149">
        <f>SUM(D8:D27)</f>
        <v>4130</v>
      </c>
      <c r="E28" s="149">
        <f t="shared" ref="E28:K28" si="2">SUM(E8:E27)</f>
        <v>3979</v>
      </c>
      <c r="F28" s="149">
        <f t="shared" si="2"/>
        <v>2380</v>
      </c>
      <c r="G28" s="149">
        <f t="shared" si="2"/>
        <v>895</v>
      </c>
      <c r="H28" s="149">
        <f t="shared" si="2"/>
        <v>8580</v>
      </c>
      <c r="I28" s="149">
        <f t="shared" si="2"/>
        <v>7923</v>
      </c>
      <c r="J28" s="149">
        <f t="shared" si="2"/>
        <v>11184</v>
      </c>
      <c r="K28" s="149">
        <f t="shared" si="2"/>
        <v>5818</v>
      </c>
      <c r="L28" s="165">
        <f t="shared" si="0"/>
        <v>44889</v>
      </c>
      <c r="M28" s="11"/>
    </row>
    <row r="29" spans="2:13" ht="15.75" thickBot="1"/>
    <row r="30" spans="2:13" ht="37.5" customHeight="1" thickBot="1">
      <c r="B30" s="595" t="s">
        <v>465</v>
      </c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7"/>
    </row>
    <row r="32" spans="2:13" ht="15.75" thickBot="1"/>
    <row r="33" spans="3:13" ht="15.75" thickBot="1">
      <c r="C33" s="553" t="s">
        <v>1</v>
      </c>
      <c r="D33" s="546" t="s">
        <v>16</v>
      </c>
      <c r="E33" s="547"/>
      <c r="F33" s="547"/>
      <c r="G33" s="547"/>
      <c r="H33" s="547"/>
      <c r="I33" s="547"/>
      <c r="J33" s="547"/>
      <c r="K33" s="547"/>
      <c r="L33" s="548"/>
      <c r="M33" s="12"/>
    </row>
    <row r="34" spans="3:13" ht="16.5" thickTop="1" thickBot="1">
      <c r="C34" s="554"/>
      <c r="D34" s="33" t="s">
        <v>3</v>
      </c>
      <c r="E34" s="34" t="s">
        <v>4</v>
      </c>
      <c r="F34" s="34" t="s">
        <v>5</v>
      </c>
      <c r="G34" s="34" t="s">
        <v>6</v>
      </c>
      <c r="H34" s="34" t="s">
        <v>7</v>
      </c>
      <c r="I34" s="34" t="s">
        <v>8</v>
      </c>
      <c r="J34" s="34" t="s">
        <v>9</v>
      </c>
      <c r="K34" s="35" t="s">
        <v>10</v>
      </c>
      <c r="L34" s="37" t="s">
        <v>17</v>
      </c>
      <c r="M34" s="12"/>
    </row>
    <row r="35" spans="3:13" ht="20.25" customHeight="1">
      <c r="C35" s="163" t="s">
        <v>73</v>
      </c>
      <c r="D35" s="180">
        <v>420</v>
      </c>
      <c r="E35" s="180">
        <v>880</v>
      </c>
      <c r="F35" s="180"/>
      <c r="G35" s="180"/>
      <c r="H35" s="180">
        <v>1000</v>
      </c>
      <c r="I35" s="314">
        <v>460</v>
      </c>
      <c r="J35" s="314">
        <v>500</v>
      </c>
      <c r="K35" s="315">
        <v>275</v>
      </c>
      <c r="L35" s="26">
        <f>SUM(D35:K35)</f>
        <v>3535</v>
      </c>
      <c r="M35" s="15"/>
    </row>
    <row r="36" spans="3:13" ht="20.25" customHeight="1">
      <c r="C36" s="157" t="s">
        <v>74</v>
      </c>
      <c r="D36" s="316"/>
      <c r="E36" s="159"/>
      <c r="F36" s="159">
        <v>430</v>
      </c>
      <c r="G36" s="159"/>
      <c r="H36" s="159">
        <v>520</v>
      </c>
      <c r="I36" s="159">
        <v>799</v>
      </c>
      <c r="J36" s="159">
        <v>411</v>
      </c>
      <c r="K36" s="317"/>
      <c r="L36" s="26">
        <f t="shared" ref="L36:L47" si="3">SUM(D36:K36)</f>
        <v>2160</v>
      </c>
      <c r="M36" s="15"/>
    </row>
    <row r="37" spans="3:13" ht="20.25" customHeight="1">
      <c r="C37" s="154" t="s">
        <v>116</v>
      </c>
      <c r="D37" s="113">
        <v>450</v>
      </c>
      <c r="E37" s="113"/>
      <c r="F37" s="159"/>
      <c r="G37" s="159"/>
      <c r="H37" s="159">
        <v>580</v>
      </c>
      <c r="I37" s="159">
        <v>500</v>
      </c>
      <c r="J37" s="159"/>
      <c r="K37" s="317"/>
      <c r="L37" s="26">
        <f t="shared" si="3"/>
        <v>1530</v>
      </c>
    </row>
    <row r="38" spans="3:13" ht="20.25" customHeight="1">
      <c r="C38" s="154" t="s">
        <v>121</v>
      </c>
      <c r="D38" s="244"/>
      <c r="E38" s="244"/>
      <c r="F38" s="244"/>
      <c r="G38" s="244"/>
      <c r="H38" s="244">
        <v>530</v>
      </c>
      <c r="I38" s="244">
        <v>780</v>
      </c>
      <c r="J38" s="244"/>
      <c r="K38" s="318"/>
      <c r="L38" s="26">
        <f t="shared" si="3"/>
        <v>1310</v>
      </c>
    </row>
    <row r="39" spans="3:13" ht="20.25" customHeight="1">
      <c r="C39" s="162" t="s">
        <v>114</v>
      </c>
      <c r="D39" s="159">
        <v>380</v>
      </c>
      <c r="E39" s="159"/>
      <c r="F39" s="159">
        <v>410</v>
      </c>
      <c r="G39" s="159"/>
      <c r="H39" s="159"/>
      <c r="I39" s="159"/>
      <c r="J39" s="159"/>
      <c r="K39" s="317">
        <v>308</v>
      </c>
      <c r="L39" s="26">
        <f t="shared" si="3"/>
        <v>1098</v>
      </c>
    </row>
    <row r="40" spans="3:13" ht="20.25" customHeight="1">
      <c r="C40" s="154" t="s">
        <v>156</v>
      </c>
      <c r="D40" s="113"/>
      <c r="E40" s="113"/>
      <c r="F40" s="113"/>
      <c r="G40" s="113"/>
      <c r="H40" s="113">
        <v>260</v>
      </c>
      <c r="I40" s="161">
        <v>310</v>
      </c>
      <c r="J40" s="319"/>
      <c r="K40" s="320"/>
      <c r="L40" s="26">
        <f t="shared" si="3"/>
        <v>570</v>
      </c>
    </row>
    <row r="41" spans="3:13" ht="20.25" customHeight="1">
      <c r="C41" s="162" t="s">
        <v>119</v>
      </c>
      <c r="D41" s="159"/>
      <c r="E41" s="159"/>
      <c r="F41" s="159"/>
      <c r="G41" s="159"/>
      <c r="H41" s="161"/>
      <c r="I41" s="159"/>
      <c r="J41" s="113">
        <v>480</v>
      </c>
      <c r="K41" s="317"/>
      <c r="L41" s="26">
        <f t="shared" si="3"/>
        <v>480</v>
      </c>
    </row>
    <row r="42" spans="3:13" ht="20.25" customHeight="1">
      <c r="C42" s="154" t="s">
        <v>118</v>
      </c>
      <c r="D42" s="159"/>
      <c r="E42" s="113">
        <v>430</v>
      </c>
      <c r="F42" s="113"/>
      <c r="G42" s="113"/>
      <c r="H42" s="161"/>
      <c r="I42" s="159"/>
      <c r="J42" s="113"/>
      <c r="K42" s="317"/>
      <c r="L42" s="26">
        <f t="shared" si="3"/>
        <v>430</v>
      </c>
    </row>
    <row r="43" spans="3:13" ht="20.25" customHeight="1">
      <c r="C43" s="241" t="s">
        <v>115</v>
      </c>
      <c r="D43" s="159"/>
      <c r="E43" s="159"/>
      <c r="F43" s="159">
        <v>410</v>
      </c>
      <c r="G43" s="159"/>
      <c r="H43" s="159"/>
      <c r="I43" s="159"/>
      <c r="J43" s="159"/>
      <c r="K43" s="317"/>
      <c r="L43" s="26">
        <f t="shared" si="3"/>
        <v>410</v>
      </c>
    </row>
    <row r="44" spans="3:13" ht="20.25" customHeight="1">
      <c r="C44" s="106" t="s">
        <v>54</v>
      </c>
      <c r="D44" s="245"/>
      <c r="E44" s="246"/>
      <c r="F44" s="246"/>
      <c r="G44" s="246"/>
      <c r="H44" s="246"/>
      <c r="I44" s="246"/>
      <c r="J44" s="246"/>
      <c r="K44" s="247"/>
      <c r="L44" s="26">
        <f t="shared" si="3"/>
        <v>0</v>
      </c>
    </row>
    <row r="45" spans="3:13" ht="20.25" customHeight="1">
      <c r="C45" s="154" t="s">
        <v>75</v>
      </c>
      <c r="D45" s="300"/>
      <c r="E45" s="301"/>
      <c r="F45" s="301"/>
      <c r="G45" s="301"/>
      <c r="H45" s="301"/>
      <c r="I45" s="301"/>
      <c r="J45" s="301"/>
      <c r="K45" s="302"/>
      <c r="L45" s="26">
        <f t="shared" si="3"/>
        <v>0</v>
      </c>
    </row>
    <row r="46" spans="3:13" ht="20.25" customHeight="1">
      <c r="C46" s="162" t="s">
        <v>24</v>
      </c>
      <c r="D46" s="300"/>
      <c r="E46" s="301"/>
      <c r="F46" s="301"/>
      <c r="G46" s="301"/>
      <c r="H46" s="301"/>
      <c r="I46" s="301"/>
      <c r="J46" s="301"/>
      <c r="K46" s="302"/>
      <c r="L46" s="26">
        <f t="shared" si="3"/>
        <v>0</v>
      </c>
    </row>
    <row r="47" spans="3:13" ht="20.25" customHeight="1" thickBot="1">
      <c r="C47" s="162" t="s">
        <v>157</v>
      </c>
      <c r="D47" s="300"/>
      <c r="E47" s="301"/>
      <c r="F47" s="301"/>
      <c r="G47" s="301"/>
      <c r="H47" s="301"/>
      <c r="I47" s="301"/>
      <c r="J47" s="301"/>
      <c r="K47" s="302"/>
      <c r="L47" s="26">
        <f t="shared" si="3"/>
        <v>0</v>
      </c>
    </row>
    <row r="48" spans="3:13" ht="15.75" thickBot="1">
      <c r="C48" s="56" t="s">
        <v>2</v>
      </c>
      <c r="D48" s="32">
        <f t="shared" ref="D48:L48" si="4">SUM(D35:D47)</f>
        <v>1250</v>
      </c>
      <c r="E48" s="32">
        <f t="shared" si="4"/>
        <v>1310</v>
      </c>
      <c r="F48" s="32">
        <f t="shared" si="4"/>
        <v>1250</v>
      </c>
      <c r="G48" s="32">
        <f t="shared" si="4"/>
        <v>0</v>
      </c>
      <c r="H48" s="32">
        <f t="shared" si="4"/>
        <v>2890</v>
      </c>
      <c r="I48" s="32">
        <f t="shared" si="4"/>
        <v>2849</v>
      </c>
      <c r="J48" s="32">
        <f t="shared" si="4"/>
        <v>1391</v>
      </c>
      <c r="K48" s="32">
        <f t="shared" si="4"/>
        <v>583</v>
      </c>
      <c r="L48" s="32">
        <f t="shared" si="4"/>
        <v>11523</v>
      </c>
    </row>
    <row r="49" spans="3:12" ht="60" customHeight="1" thickBot="1">
      <c r="C49" s="557" t="s">
        <v>158</v>
      </c>
      <c r="D49" s="558"/>
      <c r="E49" s="558"/>
      <c r="F49" s="558"/>
      <c r="G49" s="558"/>
      <c r="H49" s="558"/>
      <c r="I49" s="558"/>
      <c r="J49" s="558"/>
      <c r="K49" s="558"/>
      <c r="L49" s="559"/>
    </row>
    <row r="50" spans="3:12">
      <c r="C50" s="38"/>
      <c r="D50" s="12"/>
      <c r="E50" s="12"/>
      <c r="F50" s="12"/>
      <c r="G50" s="12"/>
      <c r="H50" s="12"/>
      <c r="I50" s="12"/>
      <c r="J50" s="12"/>
      <c r="K50" s="12"/>
      <c r="L50" s="12"/>
    </row>
    <row r="51" spans="3:12" ht="15.75" thickBot="1">
      <c r="C51" s="38"/>
      <c r="D51" s="12"/>
      <c r="E51" s="12"/>
      <c r="F51" s="12"/>
      <c r="G51" s="12"/>
      <c r="H51" s="12"/>
      <c r="I51" s="12"/>
      <c r="J51" s="12"/>
      <c r="K51" s="12"/>
      <c r="L51" s="12"/>
    </row>
    <row r="52" spans="3:12" ht="15.75" thickBot="1">
      <c r="C52" s="553" t="s">
        <v>1</v>
      </c>
      <c r="D52" s="546" t="s">
        <v>228</v>
      </c>
      <c r="E52" s="547"/>
      <c r="F52" s="547"/>
      <c r="G52" s="547"/>
      <c r="H52" s="547"/>
      <c r="I52" s="547"/>
      <c r="J52" s="547"/>
      <c r="K52" s="547"/>
      <c r="L52" s="556"/>
    </row>
    <row r="53" spans="3:12" ht="16.5" thickTop="1" thickBot="1">
      <c r="C53" s="555"/>
      <c r="D53" s="33" t="s">
        <v>3</v>
      </c>
      <c r="E53" s="34" t="s">
        <v>4</v>
      </c>
      <c r="F53" s="34" t="s">
        <v>5</v>
      </c>
      <c r="G53" s="34" t="s">
        <v>6</v>
      </c>
      <c r="H53" s="34" t="s">
        <v>7</v>
      </c>
      <c r="I53" s="34" t="s">
        <v>8</v>
      </c>
      <c r="J53" s="34" t="s">
        <v>9</v>
      </c>
      <c r="K53" s="35" t="s">
        <v>10</v>
      </c>
      <c r="L53" s="188" t="s">
        <v>17</v>
      </c>
    </row>
    <row r="54" spans="3:12">
      <c r="C54" s="375" t="s">
        <v>31</v>
      </c>
      <c r="D54" s="380">
        <v>400</v>
      </c>
      <c r="E54" s="380"/>
      <c r="F54" s="380"/>
      <c r="G54" s="380"/>
      <c r="H54" s="380">
        <v>980</v>
      </c>
      <c r="I54" s="380">
        <v>880</v>
      </c>
      <c r="J54" s="380">
        <v>860</v>
      </c>
      <c r="K54" s="380">
        <v>450</v>
      </c>
      <c r="L54" s="265">
        <f t="shared" ref="L54:L60" si="5">SUM(D54:K54)</f>
        <v>3570</v>
      </c>
    </row>
    <row r="55" spans="3:12">
      <c r="C55" s="376" t="s">
        <v>33</v>
      </c>
      <c r="D55" s="381"/>
      <c r="E55" s="381"/>
      <c r="F55" s="381"/>
      <c r="G55" s="381"/>
      <c r="H55" s="381"/>
      <c r="I55" s="381">
        <v>410</v>
      </c>
      <c r="J55" s="381">
        <v>370</v>
      </c>
      <c r="K55" s="381">
        <v>430</v>
      </c>
      <c r="L55" s="265">
        <f t="shared" si="5"/>
        <v>1210</v>
      </c>
    </row>
    <row r="56" spans="3:12">
      <c r="C56" s="377" t="s">
        <v>229</v>
      </c>
      <c r="D56" s="373"/>
      <c r="E56" s="373"/>
      <c r="F56" s="373"/>
      <c r="G56" s="373"/>
      <c r="H56" s="373"/>
      <c r="I56" s="373"/>
      <c r="J56" s="373">
        <v>410</v>
      </c>
      <c r="K56" s="373"/>
      <c r="L56" s="265">
        <f t="shared" si="5"/>
        <v>410</v>
      </c>
    </row>
    <row r="57" spans="3:12">
      <c r="C57" s="213" t="s">
        <v>29</v>
      </c>
      <c r="D57" s="373"/>
      <c r="E57" s="373">
        <v>400</v>
      </c>
      <c r="F57" s="373"/>
      <c r="G57" s="373"/>
      <c r="H57" s="373"/>
      <c r="I57" s="373"/>
      <c r="J57" s="373"/>
      <c r="K57" s="373"/>
      <c r="L57" s="265">
        <f t="shared" si="5"/>
        <v>400</v>
      </c>
    </row>
    <row r="58" spans="3:12">
      <c r="C58" s="377" t="s">
        <v>43</v>
      </c>
      <c r="D58" s="373"/>
      <c r="E58" s="373"/>
      <c r="F58" s="373"/>
      <c r="G58" s="373"/>
      <c r="H58" s="373"/>
      <c r="I58" s="373"/>
      <c r="J58" s="373">
        <v>0</v>
      </c>
      <c r="K58" s="373"/>
      <c r="L58" s="265">
        <f t="shared" si="5"/>
        <v>0</v>
      </c>
    </row>
    <row r="59" spans="3:12">
      <c r="C59" s="377" t="s">
        <v>52</v>
      </c>
      <c r="D59" s="373"/>
      <c r="E59" s="373"/>
      <c r="F59" s="373"/>
      <c r="G59" s="373"/>
      <c r="H59" s="373"/>
      <c r="I59" s="373"/>
      <c r="J59" s="373">
        <v>430</v>
      </c>
      <c r="K59" s="373"/>
      <c r="L59" s="265">
        <f t="shared" si="5"/>
        <v>430</v>
      </c>
    </row>
    <row r="60" spans="3:12" ht="26.25" thickBot="1">
      <c r="C60" s="378" t="s">
        <v>230</v>
      </c>
      <c r="D60" s="373"/>
      <c r="E60" s="373"/>
      <c r="F60" s="373"/>
      <c r="G60" s="373"/>
      <c r="H60" s="373"/>
      <c r="I60" s="373"/>
      <c r="J60" s="373">
        <v>360</v>
      </c>
      <c r="K60" s="373"/>
      <c r="L60" s="379">
        <f t="shared" si="5"/>
        <v>360</v>
      </c>
    </row>
    <row r="61" spans="3:12" ht="15.75" thickBot="1">
      <c r="C61" s="59" t="s">
        <v>2</v>
      </c>
      <c r="D61" s="32">
        <f>SUM(D54:D60)</f>
        <v>400</v>
      </c>
      <c r="E61" s="32">
        <f t="shared" ref="E61:L61" si="6">SUM(E54:E60)</f>
        <v>400</v>
      </c>
      <c r="F61" s="32">
        <f t="shared" si="6"/>
        <v>0</v>
      </c>
      <c r="G61" s="32">
        <f t="shared" si="6"/>
        <v>0</v>
      </c>
      <c r="H61" s="32">
        <f t="shared" si="6"/>
        <v>980</v>
      </c>
      <c r="I61" s="32">
        <f t="shared" si="6"/>
        <v>1290</v>
      </c>
      <c r="J61" s="32">
        <f t="shared" si="6"/>
        <v>2430</v>
      </c>
      <c r="K61" s="32">
        <f t="shared" si="6"/>
        <v>880</v>
      </c>
      <c r="L61" s="32">
        <f t="shared" si="6"/>
        <v>6380</v>
      </c>
    </row>
    <row r="62" spans="3:12" ht="31.5" customHeight="1" thickBot="1">
      <c r="C62" s="557" t="s">
        <v>232</v>
      </c>
      <c r="D62" s="558"/>
      <c r="E62" s="558"/>
      <c r="F62" s="558"/>
      <c r="G62" s="558"/>
      <c r="H62" s="558"/>
      <c r="I62" s="558"/>
      <c r="J62" s="558"/>
      <c r="K62" s="558"/>
      <c r="L62" s="559"/>
    </row>
    <row r="63" spans="3:12" ht="15.75" thickBot="1">
      <c r="C63" s="38"/>
      <c r="D63" s="12"/>
      <c r="E63" s="12"/>
      <c r="F63" s="12"/>
      <c r="G63" s="12"/>
      <c r="H63" s="12"/>
      <c r="I63" s="12"/>
      <c r="J63" s="12"/>
      <c r="K63" s="12"/>
      <c r="L63" s="12"/>
    </row>
    <row r="64" spans="3:12" ht="15.75" thickBot="1">
      <c r="C64" s="553" t="s">
        <v>1</v>
      </c>
      <c r="D64" s="546" t="s">
        <v>467</v>
      </c>
      <c r="E64" s="547"/>
      <c r="F64" s="547"/>
      <c r="G64" s="547"/>
      <c r="H64" s="547"/>
      <c r="I64" s="547"/>
      <c r="J64" s="547"/>
      <c r="K64" s="547"/>
      <c r="L64" s="556"/>
    </row>
    <row r="65" spans="3:12" ht="16.5" thickTop="1" thickBot="1">
      <c r="C65" s="554"/>
      <c r="D65" s="33" t="s">
        <v>3</v>
      </c>
      <c r="E65" s="34" t="s">
        <v>4</v>
      </c>
      <c r="F65" s="34" t="s">
        <v>5</v>
      </c>
      <c r="G65" s="34" t="s">
        <v>6</v>
      </c>
      <c r="H65" s="34" t="s">
        <v>7</v>
      </c>
      <c r="I65" s="34" t="s">
        <v>8</v>
      </c>
      <c r="J65" s="34" t="s">
        <v>9</v>
      </c>
      <c r="K65" s="35" t="s">
        <v>10</v>
      </c>
      <c r="L65" s="188" t="s">
        <v>17</v>
      </c>
    </row>
    <row r="66" spans="3:12">
      <c r="C66" s="416" t="s">
        <v>33</v>
      </c>
      <c r="D66" s="420">
        <v>284</v>
      </c>
      <c r="E66" s="263">
        <v>305</v>
      </c>
      <c r="F66" s="263">
        <v>395</v>
      </c>
      <c r="G66" s="263"/>
      <c r="H66" s="263">
        <v>1805</v>
      </c>
      <c r="I66" s="263">
        <v>1375</v>
      </c>
      <c r="J66" s="263">
        <v>1095</v>
      </c>
      <c r="K66" s="421">
        <v>435</v>
      </c>
      <c r="L66" s="70">
        <f t="shared" ref="L66:L69" si="7">SUM(D66:K66)</f>
        <v>5694</v>
      </c>
    </row>
    <row r="67" spans="3:12" ht="15.75" thickBot="1">
      <c r="C67" s="418" t="s">
        <v>29</v>
      </c>
      <c r="D67" s="422">
        <v>350</v>
      </c>
      <c r="E67" s="423">
        <v>580</v>
      </c>
      <c r="F67" s="423"/>
      <c r="G67" s="423"/>
      <c r="H67" s="423"/>
      <c r="I67" s="423"/>
      <c r="J67" s="423">
        <v>498</v>
      </c>
      <c r="K67" s="424">
        <v>480</v>
      </c>
      <c r="L67" s="70">
        <f t="shared" si="7"/>
        <v>1908</v>
      </c>
    </row>
    <row r="68" spans="3:12">
      <c r="C68" s="416" t="s">
        <v>38</v>
      </c>
      <c r="D68" s="256"/>
      <c r="E68" s="257"/>
      <c r="F68" s="257"/>
      <c r="G68" s="257"/>
      <c r="H68" s="257">
        <v>655</v>
      </c>
      <c r="I68" s="257"/>
      <c r="J68" s="257">
        <v>600</v>
      </c>
      <c r="K68" s="258">
        <v>475</v>
      </c>
      <c r="L68" s="70">
        <f t="shared" si="7"/>
        <v>1730</v>
      </c>
    </row>
    <row r="69" spans="3:12" ht="15.75" thickBot="1">
      <c r="C69" s="417" t="s">
        <v>32</v>
      </c>
      <c r="D69" s="420"/>
      <c r="E69" s="263"/>
      <c r="F69" s="263"/>
      <c r="G69" s="263"/>
      <c r="H69" s="263"/>
      <c r="I69" s="263"/>
      <c r="J69" s="263">
        <v>545</v>
      </c>
      <c r="K69" s="421">
        <v>509</v>
      </c>
      <c r="L69" s="4">
        <f t="shared" si="7"/>
        <v>1054</v>
      </c>
    </row>
    <row r="70" spans="3:12" ht="15.75" thickBot="1">
      <c r="C70" s="218" t="s">
        <v>2</v>
      </c>
      <c r="D70" s="20">
        <f t="shared" ref="D70:L70" si="8">SUM(D66:D69)</f>
        <v>634</v>
      </c>
      <c r="E70" s="21">
        <f t="shared" si="8"/>
        <v>885</v>
      </c>
      <c r="F70" s="21">
        <f t="shared" si="8"/>
        <v>395</v>
      </c>
      <c r="G70" s="21">
        <f t="shared" si="8"/>
        <v>0</v>
      </c>
      <c r="H70" s="21">
        <f t="shared" si="8"/>
        <v>2460</v>
      </c>
      <c r="I70" s="21">
        <f t="shared" si="8"/>
        <v>1375</v>
      </c>
      <c r="J70" s="21">
        <f t="shared" si="8"/>
        <v>2738</v>
      </c>
      <c r="K70" s="425">
        <f t="shared" si="8"/>
        <v>1899</v>
      </c>
      <c r="L70" s="419">
        <f t="shared" si="8"/>
        <v>10386</v>
      </c>
    </row>
    <row r="71" spans="3:12" ht="55.5" customHeight="1" thickBot="1">
      <c r="C71" s="557" t="s">
        <v>464</v>
      </c>
      <c r="D71" s="558"/>
      <c r="E71" s="558"/>
      <c r="F71" s="558"/>
      <c r="G71" s="558"/>
      <c r="H71" s="558"/>
      <c r="I71" s="558"/>
      <c r="J71" s="558"/>
      <c r="K71" s="558"/>
      <c r="L71" s="559"/>
    </row>
    <row r="72" spans="3:12" ht="15.75" thickBot="1">
      <c r="C72" s="38"/>
      <c r="D72" s="12"/>
      <c r="E72" s="12"/>
      <c r="F72" s="12"/>
      <c r="G72" s="12"/>
      <c r="H72" s="12"/>
      <c r="I72" s="12"/>
      <c r="J72" s="12"/>
      <c r="K72" s="12"/>
      <c r="L72" s="12"/>
    </row>
    <row r="73" spans="3:12" ht="15.75" thickBot="1">
      <c r="C73" s="549" t="s">
        <v>1</v>
      </c>
      <c r="D73" s="551" t="s">
        <v>468</v>
      </c>
      <c r="E73" s="547"/>
      <c r="F73" s="547"/>
      <c r="G73" s="547"/>
      <c r="H73" s="547"/>
      <c r="I73" s="547"/>
      <c r="J73" s="547"/>
      <c r="K73" s="547"/>
      <c r="L73" s="552"/>
    </row>
    <row r="74" spans="3:12" ht="16.5" thickTop="1" thickBot="1">
      <c r="C74" s="550"/>
      <c r="D74" s="189" t="s">
        <v>3</v>
      </c>
      <c r="E74" s="34" t="s">
        <v>4</v>
      </c>
      <c r="F74" s="34" t="s">
        <v>5</v>
      </c>
      <c r="G74" s="34" t="s">
        <v>6</v>
      </c>
      <c r="H74" s="34" t="s">
        <v>7</v>
      </c>
      <c r="I74" s="34" t="s">
        <v>8</v>
      </c>
      <c r="J74" s="34" t="s">
        <v>9</v>
      </c>
      <c r="K74" s="196" t="s">
        <v>10</v>
      </c>
      <c r="L74" s="45" t="s">
        <v>17</v>
      </c>
    </row>
    <row r="75" spans="3:12">
      <c r="C75" s="507" t="s">
        <v>33</v>
      </c>
      <c r="D75" s="506">
        <v>740</v>
      </c>
      <c r="E75" s="475">
        <v>669</v>
      </c>
      <c r="F75" s="476">
        <v>610</v>
      </c>
      <c r="G75" s="476">
        <v>485</v>
      </c>
      <c r="H75" s="476">
        <v>2105</v>
      </c>
      <c r="I75" s="476">
        <v>926</v>
      </c>
      <c r="J75" s="476">
        <v>1170</v>
      </c>
      <c r="K75" s="477">
        <v>996</v>
      </c>
      <c r="L75" s="278">
        <f>SUM(D75:K75)</f>
        <v>7701</v>
      </c>
    </row>
    <row r="76" spans="3:12">
      <c r="C76" s="194" t="s">
        <v>38</v>
      </c>
      <c r="D76" s="182">
        <v>385</v>
      </c>
      <c r="E76" s="99">
        <v>780</v>
      </c>
      <c r="F76" s="100"/>
      <c r="G76" s="100"/>
      <c r="H76" s="100">
        <v>1350</v>
      </c>
      <c r="I76" s="100">
        <v>1183</v>
      </c>
      <c r="J76" s="100">
        <v>1335</v>
      </c>
      <c r="K76" s="101">
        <v>490</v>
      </c>
      <c r="L76" s="278">
        <f t="shared" ref="L76:L78" si="9">SUM(D76:K76)</f>
        <v>5523</v>
      </c>
    </row>
    <row r="77" spans="3:12">
      <c r="C77" s="478" t="s">
        <v>13</v>
      </c>
      <c r="D77" s="506"/>
      <c r="E77" s="475"/>
      <c r="F77" s="476">
        <v>300</v>
      </c>
      <c r="G77" s="476">
        <v>410</v>
      </c>
      <c r="H77" s="476"/>
      <c r="I77" s="476">
        <v>280</v>
      </c>
      <c r="J77" s="476"/>
      <c r="K77" s="477"/>
      <c r="L77" s="278">
        <f t="shared" si="9"/>
        <v>990</v>
      </c>
    </row>
    <row r="78" spans="3:12">
      <c r="C78" s="472" t="s">
        <v>256</v>
      </c>
      <c r="D78" s="473">
        <v>315</v>
      </c>
      <c r="E78" s="481"/>
      <c r="F78" s="482">
        <v>220</v>
      </c>
      <c r="G78" s="482"/>
      <c r="H78" s="482"/>
      <c r="I78" s="476"/>
      <c r="J78" s="476"/>
      <c r="K78" s="477">
        <v>450</v>
      </c>
      <c r="L78" s="278">
        <f t="shared" si="9"/>
        <v>985</v>
      </c>
    </row>
    <row r="79" spans="3:12">
      <c r="C79" s="478" t="s">
        <v>88</v>
      </c>
      <c r="D79" s="471">
        <v>355</v>
      </c>
      <c r="E79" s="484">
        <v>335</v>
      </c>
      <c r="F79" s="484"/>
      <c r="G79" s="484"/>
      <c r="H79" s="484"/>
      <c r="I79" s="475"/>
      <c r="J79" s="476"/>
      <c r="K79" s="477"/>
      <c r="L79" s="278">
        <f>SUM(D79:K79)</f>
        <v>690</v>
      </c>
    </row>
    <row r="80" spans="3:12">
      <c r="C80" s="507" t="s">
        <v>469</v>
      </c>
      <c r="D80" s="471"/>
      <c r="E80" s="484"/>
      <c r="F80" s="484"/>
      <c r="G80" s="484"/>
      <c r="H80" s="484"/>
      <c r="I80" s="475"/>
      <c r="J80" s="476">
        <v>580</v>
      </c>
      <c r="K80" s="477">
        <v>550</v>
      </c>
      <c r="L80" s="278">
        <f t="shared" ref="L80" si="10">SUM(D80:K80)</f>
        <v>1130</v>
      </c>
    </row>
    <row r="81" spans="3:12">
      <c r="C81" s="508" t="s">
        <v>32</v>
      </c>
      <c r="D81" s="471"/>
      <c r="E81" s="484"/>
      <c r="F81" s="484"/>
      <c r="G81" s="484"/>
      <c r="H81" s="484"/>
      <c r="I81" s="481"/>
      <c r="J81" s="482">
        <v>340</v>
      </c>
      <c r="K81" s="487">
        <v>420</v>
      </c>
      <c r="L81" s="278">
        <f>SUM(D81:K81)</f>
        <v>760</v>
      </c>
    </row>
    <row r="82" spans="3:12">
      <c r="C82" s="509" t="s">
        <v>29</v>
      </c>
      <c r="D82" s="471">
        <v>415</v>
      </c>
      <c r="E82" s="484"/>
      <c r="F82" s="484"/>
      <c r="G82" s="484"/>
      <c r="H82" s="484"/>
      <c r="I82" s="481"/>
      <c r="J82" s="482"/>
      <c r="K82" s="487"/>
      <c r="L82" s="278">
        <f>SUM(D82:K82)</f>
        <v>415</v>
      </c>
    </row>
    <row r="83" spans="3:12">
      <c r="C83" s="509" t="s">
        <v>470</v>
      </c>
      <c r="D83" s="471"/>
      <c r="E83" s="484"/>
      <c r="F83" s="484"/>
      <c r="G83" s="484"/>
      <c r="H83" s="484">
        <v>650</v>
      </c>
      <c r="I83" s="489"/>
      <c r="J83" s="484"/>
      <c r="K83" s="490"/>
      <c r="L83" s="278">
        <f t="shared" ref="L83:L88" si="11">SUM(D83:K83)</f>
        <v>650</v>
      </c>
    </row>
    <row r="84" spans="3:12">
      <c r="C84" s="478" t="s">
        <v>471</v>
      </c>
      <c r="D84" s="471"/>
      <c r="E84" s="484"/>
      <c r="F84" s="484"/>
      <c r="G84" s="484"/>
      <c r="H84" s="484"/>
      <c r="I84" s="489"/>
      <c r="J84" s="484">
        <v>570</v>
      </c>
      <c r="K84" s="490"/>
      <c r="L84" s="278">
        <f t="shared" si="11"/>
        <v>570</v>
      </c>
    </row>
    <row r="85" spans="3:12">
      <c r="C85" s="478" t="s">
        <v>52</v>
      </c>
      <c r="D85" s="471"/>
      <c r="E85" s="484"/>
      <c r="F85" s="484"/>
      <c r="G85" s="484"/>
      <c r="H85" s="484"/>
      <c r="I85" s="144"/>
      <c r="J85" s="236">
        <v>610</v>
      </c>
      <c r="K85" s="146"/>
      <c r="L85" s="278">
        <f t="shared" si="11"/>
        <v>610</v>
      </c>
    </row>
    <row r="86" spans="3:12">
      <c r="C86" s="478" t="s">
        <v>472</v>
      </c>
      <c r="D86" s="471"/>
      <c r="E86" s="484"/>
      <c r="F86" s="484"/>
      <c r="G86" s="484"/>
      <c r="H86" s="484"/>
      <c r="I86" s="144">
        <v>670</v>
      </c>
      <c r="J86" s="236"/>
      <c r="K86" s="146"/>
      <c r="L86" s="278">
        <f t="shared" si="11"/>
        <v>670</v>
      </c>
    </row>
    <row r="87" spans="3:12">
      <c r="C87" s="478" t="s">
        <v>473</v>
      </c>
      <c r="D87" s="471"/>
      <c r="E87" s="484"/>
      <c r="F87" s="484"/>
      <c r="G87" s="484"/>
      <c r="H87" s="484"/>
      <c r="I87" s="144"/>
      <c r="J87" s="236">
        <v>590</v>
      </c>
      <c r="K87" s="146"/>
      <c r="L87" s="278">
        <f t="shared" si="11"/>
        <v>590</v>
      </c>
    </row>
    <row r="88" spans="3:12" ht="15.75" thickBot="1">
      <c r="C88" s="478" t="s">
        <v>474</v>
      </c>
      <c r="D88" s="471">
        <v>320</v>
      </c>
      <c r="E88" s="484"/>
      <c r="F88" s="484"/>
      <c r="G88" s="484"/>
      <c r="H88" s="484"/>
      <c r="I88" s="144"/>
      <c r="J88" s="236"/>
      <c r="K88" s="146"/>
      <c r="L88" s="278">
        <f t="shared" si="11"/>
        <v>320</v>
      </c>
    </row>
    <row r="89" spans="3:12" ht="15.75" thickBot="1">
      <c r="C89" s="59" t="s">
        <v>2</v>
      </c>
      <c r="D89" s="31">
        <f t="shared" ref="D89:L89" si="12">SUM(D75:D88)</f>
        <v>2530</v>
      </c>
      <c r="E89" s="31">
        <f t="shared" si="12"/>
        <v>1784</v>
      </c>
      <c r="F89" s="31">
        <f t="shared" si="12"/>
        <v>1130</v>
      </c>
      <c r="G89" s="31">
        <f t="shared" si="12"/>
        <v>895</v>
      </c>
      <c r="H89" s="31">
        <f t="shared" si="12"/>
        <v>4105</v>
      </c>
      <c r="I89" s="31">
        <f t="shared" si="12"/>
        <v>3059</v>
      </c>
      <c r="J89" s="31">
        <f t="shared" si="12"/>
        <v>5195</v>
      </c>
      <c r="K89" s="31">
        <f t="shared" si="12"/>
        <v>2906</v>
      </c>
      <c r="L89" s="31">
        <f t="shared" si="12"/>
        <v>21604</v>
      </c>
    </row>
    <row r="90" spans="3:12" ht="57.75" customHeight="1" thickBot="1">
      <c r="C90" s="557" t="s">
        <v>604</v>
      </c>
      <c r="D90" s="558"/>
      <c r="E90" s="558"/>
      <c r="F90" s="558"/>
      <c r="G90" s="558"/>
      <c r="H90" s="558"/>
      <c r="I90" s="558"/>
      <c r="J90" s="558"/>
      <c r="K90" s="558"/>
      <c r="L90" s="559"/>
    </row>
    <row r="91" spans="3:12">
      <c r="C91" s="38"/>
      <c r="D91" s="12"/>
      <c r="E91" s="12"/>
      <c r="F91" s="12"/>
      <c r="G91" s="12"/>
      <c r="H91" s="12"/>
      <c r="I91" s="12"/>
      <c r="J91" s="12"/>
      <c r="K91" s="12"/>
      <c r="L91" s="12"/>
    </row>
    <row r="92" spans="3:12">
      <c r="C92" s="38"/>
      <c r="D92" s="12"/>
      <c r="E92" s="12"/>
      <c r="F92" s="12"/>
      <c r="G92" s="12"/>
      <c r="H92" s="12"/>
      <c r="I92" s="12"/>
      <c r="J92" s="12"/>
      <c r="K92" s="12"/>
      <c r="L92" s="12"/>
    </row>
    <row r="93" spans="3:12">
      <c r="C93" s="38"/>
      <c r="D93" s="12"/>
      <c r="E93" s="12"/>
      <c r="F93" s="12"/>
      <c r="G93" s="12"/>
      <c r="H93" s="12"/>
      <c r="I93" s="12"/>
      <c r="J93" s="12"/>
      <c r="K93" s="12"/>
      <c r="L93" s="12"/>
    </row>
    <row r="94" spans="3:12">
      <c r="C94" s="38"/>
      <c r="D94" s="12"/>
      <c r="E94" s="12"/>
      <c r="F94" s="12"/>
      <c r="G94" s="12"/>
      <c r="H94" s="12"/>
      <c r="I94" s="12"/>
      <c r="J94" s="12"/>
      <c r="K94" s="12"/>
      <c r="L94" s="12"/>
    </row>
    <row r="95" spans="3:12">
      <c r="C95" s="38"/>
      <c r="D95" s="12"/>
      <c r="E95" s="12"/>
      <c r="F95" s="12"/>
      <c r="G95" s="12"/>
      <c r="H95" s="12"/>
      <c r="I95" s="12"/>
      <c r="J95" s="12"/>
      <c r="K95" s="12"/>
      <c r="L95" s="12"/>
    </row>
    <row r="96" spans="3:12">
      <c r="C96" s="38"/>
      <c r="D96" s="12"/>
      <c r="E96" s="12"/>
      <c r="F96" s="12"/>
      <c r="G96" s="12"/>
      <c r="H96" s="12"/>
      <c r="I96" s="12"/>
      <c r="J96" s="12"/>
      <c r="K96" s="12"/>
      <c r="L96" s="12"/>
    </row>
    <row r="97" spans="3:12">
      <c r="C97" s="38"/>
      <c r="D97" s="12"/>
      <c r="E97" s="12"/>
      <c r="F97" s="12"/>
      <c r="G97" s="12"/>
      <c r="H97" s="12"/>
      <c r="I97" s="12"/>
      <c r="J97" s="12"/>
      <c r="K97" s="12"/>
      <c r="L97" s="12"/>
    </row>
    <row r="98" spans="3:12">
      <c r="C98" s="38"/>
      <c r="D98" s="12"/>
      <c r="E98" s="12"/>
      <c r="F98" s="12"/>
      <c r="G98" s="12"/>
      <c r="H98" s="12"/>
      <c r="I98" s="12"/>
      <c r="J98" s="12"/>
      <c r="K98" s="12"/>
      <c r="L98" s="12"/>
    </row>
    <row r="99" spans="3:12">
      <c r="C99" s="38"/>
      <c r="D99" s="12"/>
      <c r="E99" s="12"/>
      <c r="F99" s="12"/>
      <c r="G99" s="12"/>
      <c r="H99" s="12"/>
      <c r="I99" s="12"/>
      <c r="J99" s="12"/>
      <c r="K99" s="12"/>
      <c r="L99" s="12"/>
    </row>
    <row r="100" spans="3:12">
      <c r="C100" s="38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3:12">
      <c r="C101" s="38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3:12">
      <c r="C102" s="38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3:12">
      <c r="C103" s="38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3:12">
      <c r="C104" s="38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3:12">
      <c r="C105" s="38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3:12">
      <c r="C106" s="38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3:12">
      <c r="C107" s="38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3:12">
      <c r="C108" s="38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3:12">
      <c r="C109" s="38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3:12">
      <c r="C110" s="38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3:12">
      <c r="C111" s="38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3:12">
      <c r="C112" s="38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3:12">
      <c r="C113" s="38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3:12">
      <c r="C114" s="38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3:12">
      <c r="C115" s="38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3:12">
      <c r="C116" s="38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3:12">
      <c r="C117" s="38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3:12">
      <c r="C118" s="38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3:12">
      <c r="C119" s="38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3:12">
      <c r="C120" s="38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3:12">
      <c r="C121" s="38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3:12">
      <c r="C122" s="38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3:12">
      <c r="C123" s="38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3:12">
      <c r="C124" s="38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3:12">
      <c r="C125" s="38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3:12">
      <c r="C126" s="38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3:12">
      <c r="C127" s="38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3:12">
      <c r="C128" s="38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3:12">
      <c r="C129" s="38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3:12">
      <c r="C130" s="38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3:12">
      <c r="C131" s="38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3:12">
      <c r="C132" s="38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3:12">
      <c r="C133" s="38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3:12">
      <c r="C134" s="38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3:12">
      <c r="C135" s="38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3:12">
      <c r="C136" s="38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3:12">
      <c r="C137" s="38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3:12">
      <c r="C138" s="38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3:12">
      <c r="C139" s="38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3:12">
      <c r="C140" s="38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3:12">
      <c r="C141" s="38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3:12">
      <c r="C142" s="38"/>
      <c r="D142" s="12"/>
      <c r="E142" s="12"/>
      <c r="F142" s="12"/>
      <c r="G142" s="12"/>
      <c r="H142" s="12"/>
      <c r="I142" s="12"/>
      <c r="J142" s="12"/>
      <c r="K142" s="12"/>
      <c r="L142" s="38"/>
    </row>
    <row r="143" spans="3:12" ht="15.75" thickBot="1"/>
    <row r="144" spans="3:12" ht="15.75" thickBot="1">
      <c r="C144" s="553" t="s">
        <v>1</v>
      </c>
      <c r="D144" s="546" t="s">
        <v>40</v>
      </c>
      <c r="E144" s="547"/>
      <c r="F144" s="547"/>
      <c r="G144" s="547"/>
      <c r="H144" s="547"/>
      <c r="I144" s="547"/>
      <c r="J144" s="547"/>
      <c r="K144" s="547"/>
      <c r="L144" s="548"/>
    </row>
    <row r="145" spans="3:12" ht="16.5" thickTop="1" thickBot="1">
      <c r="C145" s="554"/>
      <c r="D145" s="33" t="s">
        <v>3</v>
      </c>
      <c r="E145" s="34" t="s">
        <v>4</v>
      </c>
      <c r="F145" s="34" t="s">
        <v>5</v>
      </c>
      <c r="G145" s="34" t="s">
        <v>6</v>
      </c>
      <c r="H145" s="34" t="s">
        <v>7</v>
      </c>
      <c r="I145" s="34" t="s">
        <v>8</v>
      </c>
      <c r="J145" s="34" t="s">
        <v>9</v>
      </c>
      <c r="K145" s="35" t="s">
        <v>10</v>
      </c>
      <c r="L145" s="37" t="s">
        <v>17</v>
      </c>
    </row>
    <row r="146" spans="3:12" ht="18.75" customHeight="1">
      <c r="C146" s="53" t="s">
        <v>33</v>
      </c>
      <c r="D146" s="24"/>
      <c r="E146" s="25"/>
      <c r="F146" s="13"/>
      <c r="G146" s="13"/>
      <c r="H146" s="13">
        <v>95</v>
      </c>
      <c r="I146" s="13">
        <v>110</v>
      </c>
      <c r="J146" s="13">
        <v>40</v>
      </c>
      <c r="K146" s="14"/>
      <c r="L146" s="26">
        <f>SUM(D146:K146)</f>
        <v>245</v>
      </c>
    </row>
    <row r="147" spans="3:12" ht="18.75" customHeight="1">
      <c r="C147" s="58" t="s">
        <v>32</v>
      </c>
      <c r="D147" s="27"/>
      <c r="E147" s="28"/>
      <c r="F147" s="7"/>
      <c r="G147" s="7"/>
      <c r="H147" s="7"/>
      <c r="I147" s="7"/>
      <c r="J147" s="7">
        <v>110</v>
      </c>
      <c r="K147" s="29">
        <v>170</v>
      </c>
      <c r="L147" s="26">
        <f t="shared" ref="L147:L152" si="13">SUM(D147:K147)</f>
        <v>280</v>
      </c>
    </row>
    <row r="148" spans="3:12" ht="18.75" customHeight="1">
      <c r="C148" s="49" t="s">
        <v>31</v>
      </c>
      <c r="D148" s="27">
        <v>110</v>
      </c>
      <c r="E148" s="28">
        <v>0</v>
      </c>
      <c r="F148" s="7"/>
      <c r="G148" s="7"/>
      <c r="H148" s="7">
        <v>80</v>
      </c>
      <c r="I148" s="7"/>
      <c r="J148" s="7">
        <v>200</v>
      </c>
      <c r="K148" s="29">
        <v>90</v>
      </c>
      <c r="L148" s="26">
        <f t="shared" si="13"/>
        <v>480</v>
      </c>
    </row>
    <row r="149" spans="3:12" ht="18.75" customHeight="1">
      <c r="C149" s="48" t="s">
        <v>39</v>
      </c>
      <c r="D149" s="30"/>
      <c r="E149" s="5"/>
      <c r="F149" s="6"/>
      <c r="G149" s="6"/>
      <c r="H149" s="6">
        <v>335</v>
      </c>
      <c r="I149" s="6">
        <v>230</v>
      </c>
      <c r="J149" s="6">
        <v>90</v>
      </c>
      <c r="K149" s="8"/>
      <c r="L149" s="26">
        <f t="shared" si="13"/>
        <v>655</v>
      </c>
    </row>
    <row r="150" spans="3:12" ht="18.75" customHeight="1">
      <c r="C150" s="49" t="s">
        <v>37</v>
      </c>
      <c r="D150" s="30">
        <v>140</v>
      </c>
      <c r="E150" s="5"/>
      <c r="F150" s="6">
        <v>0</v>
      </c>
      <c r="G150" s="6"/>
      <c r="H150" s="6"/>
      <c r="I150" s="6"/>
      <c r="J150" s="6">
        <v>40</v>
      </c>
      <c r="K150" s="8">
        <v>140</v>
      </c>
      <c r="L150" s="26">
        <f t="shared" si="13"/>
        <v>320</v>
      </c>
    </row>
    <row r="151" spans="3:12" ht="18.75" customHeight="1">
      <c r="C151" s="55" t="s">
        <v>80</v>
      </c>
      <c r="D151" s="30">
        <v>140</v>
      </c>
      <c r="E151" s="5"/>
      <c r="F151" s="6"/>
      <c r="G151" s="6"/>
      <c r="H151" s="6"/>
      <c r="J151" s="6"/>
      <c r="K151" s="8"/>
      <c r="L151" s="26">
        <f t="shared" si="13"/>
        <v>140</v>
      </c>
    </row>
    <row r="152" spans="3:12" ht="18.75" customHeight="1" thickBot="1">
      <c r="C152" s="96" t="s">
        <v>81</v>
      </c>
      <c r="D152" s="30"/>
      <c r="E152" s="5"/>
      <c r="F152" s="6"/>
      <c r="G152" s="6"/>
      <c r="H152" s="6"/>
      <c r="I152" s="6"/>
      <c r="J152" s="6"/>
      <c r="K152" s="8">
        <v>40</v>
      </c>
      <c r="L152" s="26">
        <f t="shared" si="13"/>
        <v>40</v>
      </c>
    </row>
    <row r="153" spans="3:12" ht="15.75" thickBot="1">
      <c r="C153" s="56" t="s">
        <v>2</v>
      </c>
      <c r="D153" s="31">
        <f>SUM(D146:D152)</f>
        <v>390</v>
      </c>
      <c r="E153" s="31">
        <f t="shared" ref="E153:K153" si="14">SUM(E146:E152)</f>
        <v>0</v>
      </c>
      <c r="F153" s="31">
        <f t="shared" si="14"/>
        <v>0</v>
      </c>
      <c r="G153" s="31">
        <f t="shared" si="14"/>
        <v>0</v>
      </c>
      <c r="H153" s="31">
        <f t="shared" si="14"/>
        <v>510</v>
      </c>
      <c r="I153" s="31">
        <f t="shared" si="14"/>
        <v>340</v>
      </c>
      <c r="J153" s="31">
        <f t="shared" si="14"/>
        <v>480</v>
      </c>
      <c r="K153" s="31">
        <f t="shared" si="14"/>
        <v>440</v>
      </c>
      <c r="L153" s="23">
        <f>SUM(L146:L152)</f>
        <v>2160</v>
      </c>
    </row>
    <row r="154" spans="3:12">
      <c r="C154" s="38"/>
      <c r="D154" s="12"/>
      <c r="E154" s="12"/>
      <c r="F154" s="12"/>
      <c r="G154" s="12"/>
      <c r="H154" s="12"/>
      <c r="I154" s="12"/>
      <c r="J154" s="12"/>
      <c r="K154" s="12"/>
      <c r="L154" s="62"/>
    </row>
    <row r="155" spans="3:12" ht="15.75" thickBot="1">
      <c r="C155" s="38"/>
      <c r="D155" s="12"/>
      <c r="E155" s="12"/>
      <c r="F155" s="12"/>
      <c r="G155" s="12"/>
      <c r="H155" s="12"/>
      <c r="I155" s="12"/>
      <c r="J155" s="12"/>
      <c r="K155" s="12"/>
      <c r="L155" s="97"/>
    </row>
    <row r="156" spans="3:12" ht="15.75" thickBot="1">
      <c r="C156" s="553" t="s">
        <v>1</v>
      </c>
      <c r="D156" s="546" t="s">
        <v>46</v>
      </c>
      <c r="E156" s="547"/>
      <c r="F156" s="547"/>
      <c r="G156" s="547"/>
      <c r="H156" s="547"/>
      <c r="I156" s="547"/>
      <c r="J156" s="547"/>
      <c r="K156" s="547"/>
      <c r="L156" s="548"/>
    </row>
    <row r="157" spans="3:12" ht="16.5" thickTop="1" thickBot="1">
      <c r="C157" s="554"/>
      <c r="D157" s="33" t="s">
        <v>3</v>
      </c>
      <c r="E157" s="34" t="s">
        <v>4</v>
      </c>
      <c r="F157" s="34" t="s">
        <v>5</v>
      </c>
      <c r="G157" s="34" t="s">
        <v>6</v>
      </c>
      <c r="H157" s="34" t="s">
        <v>7</v>
      </c>
      <c r="I157" s="34" t="s">
        <v>8</v>
      </c>
      <c r="J157" s="34" t="s">
        <v>9</v>
      </c>
      <c r="K157" s="35" t="s">
        <v>10</v>
      </c>
      <c r="L157" s="37" t="s">
        <v>17</v>
      </c>
    </row>
    <row r="158" spans="3:12">
      <c r="C158" s="75" t="s">
        <v>31</v>
      </c>
      <c r="D158" s="78">
        <v>245</v>
      </c>
      <c r="E158" s="66">
        <v>250</v>
      </c>
      <c r="F158" s="66"/>
      <c r="G158" s="66"/>
      <c r="H158" s="66">
        <v>230</v>
      </c>
      <c r="I158" s="66">
        <v>0</v>
      </c>
      <c r="J158" s="66">
        <v>250</v>
      </c>
      <c r="K158" s="79">
        <v>140</v>
      </c>
      <c r="L158" s="80">
        <f>SUM(D158:K158)</f>
        <v>1115</v>
      </c>
    </row>
    <row r="159" spans="3:12" ht="15.75" thickBot="1">
      <c r="C159" s="73" t="s">
        <v>32</v>
      </c>
      <c r="D159" s="81"/>
      <c r="E159" s="72"/>
      <c r="F159" s="72"/>
      <c r="G159" s="72"/>
      <c r="H159" s="72"/>
      <c r="I159" s="72"/>
      <c r="J159" s="72">
        <v>0</v>
      </c>
      <c r="K159" s="74">
        <v>0</v>
      </c>
      <c r="L159" s="80">
        <f t="shared" ref="L159:L164" si="15">SUM(D159:K159)</f>
        <v>0</v>
      </c>
    </row>
    <row r="160" spans="3:12">
      <c r="C160" s="60" t="s">
        <v>33</v>
      </c>
      <c r="D160" s="82"/>
      <c r="E160" s="83"/>
      <c r="F160" s="83">
        <v>0</v>
      </c>
      <c r="G160" s="83">
        <v>0</v>
      </c>
      <c r="H160" s="83">
        <v>165</v>
      </c>
      <c r="I160" s="83">
        <v>135</v>
      </c>
      <c r="J160" s="83">
        <v>90</v>
      </c>
      <c r="K160" s="67">
        <v>100</v>
      </c>
      <c r="L160" s="80">
        <f t="shared" si="15"/>
        <v>490</v>
      </c>
    </row>
    <row r="161" spans="3:12">
      <c r="C161" s="76" t="s">
        <v>72</v>
      </c>
      <c r="D161" s="78"/>
      <c r="E161" s="66"/>
      <c r="F161" s="66"/>
      <c r="G161" s="66"/>
      <c r="H161" s="66"/>
      <c r="I161" s="66"/>
      <c r="J161" s="69"/>
      <c r="K161" s="72">
        <v>85</v>
      </c>
      <c r="L161" s="80">
        <f t="shared" si="15"/>
        <v>85</v>
      </c>
    </row>
    <row r="162" spans="3:12">
      <c r="C162" s="73"/>
      <c r="D162" s="78"/>
      <c r="E162" s="66"/>
      <c r="F162" s="66"/>
      <c r="G162" s="66"/>
      <c r="H162" s="66"/>
      <c r="I162" s="66"/>
      <c r="J162" s="66"/>
      <c r="K162" s="71"/>
      <c r="L162" s="80">
        <f t="shared" si="15"/>
        <v>0</v>
      </c>
    </row>
    <row r="163" spans="3:12" ht="15.75" thickBot="1">
      <c r="C163" s="77"/>
      <c r="D163" s="88"/>
      <c r="E163" s="89"/>
      <c r="F163" s="89"/>
      <c r="G163" s="89"/>
      <c r="H163" s="89"/>
      <c r="I163" s="89"/>
      <c r="J163" s="89"/>
      <c r="K163" s="71"/>
      <c r="L163" s="80">
        <f t="shared" si="15"/>
        <v>0</v>
      </c>
    </row>
    <row r="164" spans="3:12" ht="15.75" thickBot="1">
      <c r="C164" s="77"/>
      <c r="D164" s="86"/>
      <c r="E164" s="87"/>
      <c r="F164" s="87"/>
      <c r="G164" s="87"/>
      <c r="H164" s="87"/>
      <c r="I164" s="87"/>
      <c r="J164" s="87"/>
      <c r="K164" s="84"/>
      <c r="L164" s="80">
        <f t="shared" si="15"/>
        <v>0</v>
      </c>
    </row>
    <row r="165" spans="3:12" ht="15.75" thickBot="1">
      <c r="C165" s="56" t="s">
        <v>2</v>
      </c>
      <c r="D165" s="32">
        <f>SUM(D158:D164)</f>
        <v>245</v>
      </c>
      <c r="E165" s="32">
        <f t="shared" ref="E165:L165" si="16">SUM(E158:E164)</f>
        <v>250</v>
      </c>
      <c r="F165" s="32">
        <f t="shared" si="16"/>
        <v>0</v>
      </c>
      <c r="G165" s="32">
        <f t="shared" si="16"/>
        <v>0</v>
      </c>
      <c r="H165" s="32">
        <f t="shared" si="16"/>
        <v>395</v>
      </c>
      <c r="I165" s="32">
        <f t="shared" si="16"/>
        <v>135</v>
      </c>
      <c r="J165" s="32">
        <f t="shared" si="16"/>
        <v>340</v>
      </c>
      <c r="K165" s="32">
        <f t="shared" si="16"/>
        <v>325</v>
      </c>
      <c r="L165" s="32">
        <f t="shared" si="16"/>
        <v>1690</v>
      </c>
    </row>
    <row r="166" spans="3:12" ht="15.75" thickBot="1">
      <c r="C166" s="38"/>
      <c r="D166" s="12"/>
      <c r="E166" s="12"/>
      <c r="F166" s="12"/>
      <c r="G166" s="12"/>
      <c r="H166" s="12"/>
      <c r="I166" s="12"/>
      <c r="J166" s="12"/>
      <c r="K166" s="12"/>
      <c r="L166" s="97"/>
    </row>
    <row r="167" spans="3:12" ht="15.75" thickBot="1">
      <c r="C167" s="553" t="s">
        <v>1</v>
      </c>
      <c r="D167" s="546" t="s">
        <v>47</v>
      </c>
      <c r="E167" s="547"/>
      <c r="F167" s="547"/>
      <c r="G167" s="547"/>
      <c r="H167" s="547"/>
      <c r="I167" s="547"/>
      <c r="J167" s="547"/>
      <c r="K167" s="547"/>
      <c r="L167" s="548"/>
    </row>
    <row r="168" spans="3:12" ht="16.5" thickTop="1" thickBot="1">
      <c r="C168" s="554"/>
      <c r="D168" s="33" t="s">
        <v>3</v>
      </c>
      <c r="E168" s="34" t="s">
        <v>4</v>
      </c>
      <c r="F168" s="34" t="s">
        <v>5</v>
      </c>
      <c r="G168" s="34" t="s">
        <v>6</v>
      </c>
      <c r="H168" s="34" t="s">
        <v>7</v>
      </c>
      <c r="I168" s="34" t="s">
        <v>8</v>
      </c>
      <c r="J168" s="34" t="s">
        <v>9</v>
      </c>
      <c r="K168" s="35" t="s">
        <v>10</v>
      </c>
      <c r="L168" s="37" t="s">
        <v>17</v>
      </c>
    </row>
    <row r="169" spans="3:12">
      <c r="C169" s="53" t="s">
        <v>33</v>
      </c>
      <c r="D169" s="25"/>
      <c r="E169" s="13">
        <v>0</v>
      </c>
      <c r="F169" s="13">
        <v>110</v>
      </c>
      <c r="G169" s="13"/>
      <c r="H169" s="13">
        <v>0</v>
      </c>
      <c r="I169" s="13"/>
      <c r="J169" s="13">
        <v>50</v>
      </c>
      <c r="K169" s="14"/>
      <c r="L169" s="26">
        <f>SUM(D169:K169)</f>
        <v>160</v>
      </c>
    </row>
    <row r="170" spans="3:12">
      <c r="C170" s="52" t="s">
        <v>31</v>
      </c>
      <c r="D170" s="5">
        <v>190</v>
      </c>
      <c r="E170" s="6">
        <v>190</v>
      </c>
      <c r="F170" s="6"/>
      <c r="G170" s="6"/>
      <c r="H170" s="6">
        <v>200</v>
      </c>
      <c r="I170" s="6">
        <v>85</v>
      </c>
      <c r="J170" s="6">
        <v>240</v>
      </c>
      <c r="K170" s="8">
        <v>0</v>
      </c>
      <c r="L170" s="26">
        <f t="shared" ref="L170:L173" si="17">SUM(D170:K170)</f>
        <v>905</v>
      </c>
    </row>
    <row r="171" spans="3:12">
      <c r="C171" s="54" t="s">
        <v>82</v>
      </c>
      <c r="D171" s="5"/>
      <c r="E171" s="6">
        <v>60</v>
      </c>
      <c r="F171" s="6">
        <v>140</v>
      </c>
      <c r="G171" s="6">
        <v>0</v>
      </c>
      <c r="H171" s="6"/>
      <c r="I171" s="6"/>
      <c r="J171" s="6"/>
      <c r="K171" s="8"/>
      <c r="L171" s="26">
        <f t="shared" si="17"/>
        <v>200</v>
      </c>
    </row>
    <row r="172" spans="3:12">
      <c r="C172" s="52" t="s">
        <v>30</v>
      </c>
      <c r="D172" s="5"/>
      <c r="E172" s="6"/>
      <c r="F172" s="6"/>
      <c r="G172" s="6"/>
      <c r="H172" s="6"/>
      <c r="I172" s="6"/>
      <c r="J172" s="6">
        <v>75</v>
      </c>
      <c r="K172" s="8"/>
      <c r="L172" s="26">
        <f t="shared" si="17"/>
        <v>75</v>
      </c>
    </row>
    <row r="173" spans="3:12" ht="15.75" thickBot="1">
      <c r="C173" s="248" t="s">
        <v>39</v>
      </c>
      <c r="D173" s="9"/>
      <c r="E173" s="10"/>
      <c r="F173" s="10"/>
      <c r="G173" s="10"/>
      <c r="H173" s="10">
        <v>185</v>
      </c>
      <c r="I173" s="10">
        <v>250</v>
      </c>
      <c r="J173" s="10"/>
      <c r="K173" s="18"/>
      <c r="L173" s="26">
        <f t="shared" si="17"/>
        <v>435</v>
      </c>
    </row>
    <row r="174" spans="3:12" ht="15.75" thickBot="1">
      <c r="C174" s="56" t="s">
        <v>2</v>
      </c>
      <c r="D174" s="32">
        <f>SUM(D169:D173)</f>
        <v>190</v>
      </c>
      <c r="E174" s="32">
        <f t="shared" ref="E174:K174" si="18">SUM(E169:E173)</f>
        <v>250</v>
      </c>
      <c r="F174" s="32">
        <f t="shared" si="18"/>
        <v>250</v>
      </c>
      <c r="G174" s="32">
        <f t="shared" si="18"/>
        <v>0</v>
      </c>
      <c r="H174" s="32">
        <f t="shared" si="18"/>
        <v>385</v>
      </c>
      <c r="I174" s="32">
        <f t="shared" si="18"/>
        <v>335</v>
      </c>
      <c r="J174" s="32">
        <f t="shared" si="18"/>
        <v>365</v>
      </c>
      <c r="K174" s="32">
        <f t="shared" si="18"/>
        <v>0</v>
      </c>
      <c r="L174" s="23">
        <f t="shared" ref="L174" si="19">SUM(L169:L173)</f>
        <v>1775</v>
      </c>
    </row>
    <row r="175" spans="3:12">
      <c r="C175" s="38"/>
      <c r="D175" s="12"/>
      <c r="E175" s="12"/>
      <c r="F175" s="12"/>
      <c r="G175" s="12"/>
      <c r="H175" s="12"/>
      <c r="I175" s="12"/>
      <c r="J175" s="12"/>
      <c r="K175" s="12"/>
      <c r="L175" s="97"/>
    </row>
    <row r="176" spans="3:12" ht="15.75" thickBot="1">
      <c r="C176" s="38"/>
      <c r="D176" s="12"/>
      <c r="E176" s="12"/>
      <c r="F176" s="12"/>
      <c r="G176" s="12"/>
      <c r="H176" s="12"/>
      <c r="I176" s="12"/>
      <c r="J176" s="12"/>
      <c r="K176" s="12"/>
      <c r="L176" s="62"/>
    </row>
    <row r="177" spans="3:12" ht="15.75" thickBot="1">
      <c r="C177" s="553" t="s">
        <v>1</v>
      </c>
      <c r="D177" s="546" t="s">
        <v>41</v>
      </c>
      <c r="E177" s="547"/>
      <c r="F177" s="547"/>
      <c r="G177" s="547"/>
      <c r="H177" s="547"/>
      <c r="I177" s="547"/>
      <c r="J177" s="547"/>
      <c r="K177" s="547"/>
      <c r="L177" s="548"/>
    </row>
    <row r="178" spans="3:12" ht="16.5" thickTop="1" thickBot="1">
      <c r="C178" s="554"/>
      <c r="D178" s="33" t="s">
        <v>3</v>
      </c>
      <c r="E178" s="34" t="s">
        <v>4</v>
      </c>
      <c r="F178" s="34" t="s">
        <v>5</v>
      </c>
      <c r="G178" s="34" t="s">
        <v>6</v>
      </c>
      <c r="H178" s="34" t="s">
        <v>7</v>
      </c>
      <c r="I178" s="34" t="s">
        <v>8</v>
      </c>
      <c r="J178" s="34" t="s">
        <v>9</v>
      </c>
      <c r="K178" s="35" t="s">
        <v>10</v>
      </c>
      <c r="L178" s="37" t="s">
        <v>17</v>
      </c>
    </row>
    <row r="179" spans="3:12">
      <c r="C179" s="53" t="s">
        <v>33</v>
      </c>
      <c r="D179" s="25"/>
      <c r="E179" s="13">
        <v>0</v>
      </c>
      <c r="F179" s="13"/>
      <c r="G179" s="13"/>
      <c r="H179" s="13">
        <v>85</v>
      </c>
      <c r="I179" s="13">
        <v>0</v>
      </c>
      <c r="J179" s="13">
        <v>60</v>
      </c>
      <c r="K179" s="14">
        <v>110</v>
      </c>
      <c r="L179" s="26">
        <f>SUM(D179:K179)</f>
        <v>255</v>
      </c>
    </row>
    <row r="180" spans="3:12">
      <c r="C180" s="52" t="s">
        <v>38</v>
      </c>
      <c r="D180" s="99">
        <v>200</v>
      </c>
      <c r="E180" s="100"/>
      <c r="F180" s="100">
        <v>0</v>
      </c>
      <c r="G180" s="100"/>
      <c r="H180" s="100">
        <v>140</v>
      </c>
      <c r="I180" s="100"/>
      <c r="J180" s="100">
        <v>245</v>
      </c>
      <c r="K180" s="101">
        <v>140</v>
      </c>
      <c r="L180" s="26">
        <f t="shared" ref="L180:L185" si="20">SUM(D180:K180)</f>
        <v>725</v>
      </c>
    </row>
    <row r="181" spans="3:12">
      <c r="C181" s="54" t="s">
        <v>18</v>
      </c>
      <c r="D181" s="99">
        <v>185</v>
      </c>
      <c r="E181" s="100"/>
      <c r="F181" s="100">
        <v>225</v>
      </c>
      <c r="G181" s="100">
        <v>0</v>
      </c>
      <c r="H181" s="100">
        <v>110</v>
      </c>
      <c r="I181" s="100"/>
      <c r="J181" s="100">
        <v>90</v>
      </c>
      <c r="K181" s="101"/>
      <c r="L181" s="26">
        <f t="shared" si="20"/>
        <v>610</v>
      </c>
    </row>
    <row r="182" spans="3:12">
      <c r="C182" s="98" t="s">
        <v>30</v>
      </c>
      <c r="D182" s="99"/>
      <c r="E182" s="100"/>
      <c r="F182" s="100"/>
      <c r="G182" s="100"/>
      <c r="H182" s="100"/>
      <c r="I182" s="100"/>
      <c r="J182" s="100"/>
      <c r="K182" s="101"/>
      <c r="L182" s="26">
        <f t="shared" si="20"/>
        <v>0</v>
      </c>
    </row>
    <row r="183" spans="3:12">
      <c r="C183" s="52" t="s">
        <v>97</v>
      </c>
      <c r="D183" s="5">
        <v>30</v>
      </c>
      <c r="E183" s="6"/>
      <c r="F183" s="6"/>
      <c r="G183" s="6"/>
      <c r="H183" s="6"/>
      <c r="I183" s="6"/>
      <c r="J183" s="6"/>
      <c r="K183" s="8"/>
      <c r="L183" s="26">
        <f t="shared" si="20"/>
        <v>30</v>
      </c>
    </row>
    <row r="184" spans="3:12">
      <c r="C184" s="54"/>
      <c r="D184" s="9"/>
      <c r="E184" s="10"/>
      <c r="F184" s="10"/>
      <c r="G184" s="10"/>
      <c r="H184" s="10"/>
      <c r="I184" s="10"/>
      <c r="J184" s="10"/>
      <c r="K184" s="18"/>
      <c r="L184" s="26">
        <f t="shared" si="20"/>
        <v>0</v>
      </c>
    </row>
    <row r="185" spans="3:12" ht="15.75" thickBot="1">
      <c r="C185" s="51"/>
      <c r="D185" s="9"/>
      <c r="E185" s="10"/>
      <c r="F185" s="10"/>
      <c r="G185" s="10"/>
      <c r="H185" s="10"/>
      <c r="I185" s="10"/>
      <c r="J185" s="10"/>
      <c r="K185" s="18"/>
      <c r="L185" s="26">
        <f t="shared" si="20"/>
        <v>0</v>
      </c>
    </row>
    <row r="186" spans="3:12" ht="15.75" thickBot="1">
      <c r="C186" s="56" t="s">
        <v>2</v>
      </c>
      <c r="D186" s="32">
        <f>SUM(D179:D185)</f>
        <v>415</v>
      </c>
      <c r="E186" s="32">
        <f t="shared" ref="E186:L186" si="21">SUM(E179:E185)</f>
        <v>0</v>
      </c>
      <c r="F186" s="32">
        <f t="shared" si="21"/>
        <v>225</v>
      </c>
      <c r="G186" s="32">
        <f t="shared" si="21"/>
        <v>0</v>
      </c>
      <c r="H186" s="32">
        <f t="shared" si="21"/>
        <v>335</v>
      </c>
      <c r="I186" s="32">
        <f t="shared" si="21"/>
        <v>0</v>
      </c>
      <c r="J186" s="32">
        <f t="shared" si="21"/>
        <v>395</v>
      </c>
      <c r="K186" s="32">
        <f t="shared" si="21"/>
        <v>250</v>
      </c>
      <c r="L186" s="32">
        <f t="shared" si="21"/>
        <v>1620</v>
      </c>
    </row>
    <row r="187" spans="3:12">
      <c r="C187" s="38"/>
      <c r="D187" s="12"/>
      <c r="E187" s="12"/>
      <c r="F187" s="12"/>
      <c r="G187" s="12"/>
      <c r="H187" s="12"/>
      <c r="I187" s="12"/>
      <c r="J187" s="12"/>
      <c r="K187" s="12"/>
      <c r="L187" s="62"/>
    </row>
    <row r="188" spans="3:12" ht="15.75" thickBot="1">
      <c r="C188" s="38"/>
      <c r="D188" s="12"/>
      <c r="E188" s="12"/>
      <c r="F188" s="12"/>
      <c r="G188" s="12"/>
      <c r="H188" s="12"/>
      <c r="I188" s="12"/>
      <c r="J188" s="12"/>
      <c r="K188" s="12"/>
      <c r="L188" s="62"/>
    </row>
    <row r="189" spans="3:12" ht="15.75" thickBot="1">
      <c r="C189" s="553" t="s">
        <v>1</v>
      </c>
      <c r="D189" s="546" t="s">
        <v>42</v>
      </c>
      <c r="E189" s="547"/>
      <c r="F189" s="547"/>
      <c r="G189" s="547"/>
      <c r="H189" s="547"/>
      <c r="I189" s="547"/>
      <c r="J189" s="547"/>
      <c r="K189" s="547"/>
      <c r="L189" s="548"/>
    </row>
    <row r="190" spans="3:12" ht="16.5" thickTop="1" thickBot="1">
      <c r="C190" s="554"/>
      <c r="D190" s="33" t="s">
        <v>3</v>
      </c>
      <c r="E190" s="34" t="s">
        <v>4</v>
      </c>
      <c r="F190" s="34" t="s">
        <v>5</v>
      </c>
      <c r="G190" s="34" t="s">
        <v>6</v>
      </c>
      <c r="H190" s="34" t="s">
        <v>7</v>
      </c>
      <c r="I190" s="34" t="s">
        <v>8</v>
      </c>
      <c r="J190" s="34" t="s">
        <v>9</v>
      </c>
      <c r="K190" s="35" t="s">
        <v>10</v>
      </c>
      <c r="L190" s="37" t="s">
        <v>17</v>
      </c>
    </row>
    <row r="191" spans="3:12">
      <c r="C191" s="53" t="s">
        <v>33</v>
      </c>
      <c r="D191" s="25"/>
      <c r="E191" s="13">
        <v>0</v>
      </c>
      <c r="F191" s="13">
        <v>140</v>
      </c>
      <c r="G191" s="13"/>
      <c r="H191" s="13"/>
      <c r="I191" s="13"/>
      <c r="J191" s="13">
        <v>90</v>
      </c>
      <c r="K191" s="14">
        <v>90</v>
      </c>
      <c r="L191" s="26">
        <f>SUM(D191:K191)</f>
        <v>320</v>
      </c>
    </row>
    <row r="192" spans="3:12">
      <c r="C192" s="54" t="s">
        <v>18</v>
      </c>
      <c r="D192" s="9">
        <v>105</v>
      </c>
      <c r="E192" s="10"/>
      <c r="F192" s="10">
        <v>185</v>
      </c>
      <c r="G192" s="10">
        <v>0</v>
      </c>
      <c r="H192" s="10"/>
      <c r="I192" s="10"/>
      <c r="J192" s="10">
        <v>60</v>
      </c>
      <c r="K192" s="18"/>
      <c r="L192" s="26">
        <f t="shared" ref="L192:L197" si="22">SUM(D192:K192)</f>
        <v>350</v>
      </c>
    </row>
    <row r="193" spans="3:12">
      <c r="C193" s="68" t="s">
        <v>124</v>
      </c>
      <c r="D193" s="65"/>
      <c r="E193" s="66"/>
      <c r="F193" s="66"/>
      <c r="G193" s="66"/>
      <c r="H193" s="66"/>
      <c r="I193" s="66"/>
      <c r="J193" s="66">
        <v>105</v>
      </c>
      <c r="K193" s="67"/>
      <c r="L193" s="26">
        <f t="shared" si="22"/>
        <v>105</v>
      </c>
    </row>
    <row r="194" spans="3:12">
      <c r="C194" s="51" t="s">
        <v>43</v>
      </c>
      <c r="D194" s="9"/>
      <c r="E194" s="10"/>
      <c r="F194" s="10"/>
      <c r="G194" s="10"/>
      <c r="H194" s="10">
        <v>110</v>
      </c>
      <c r="I194" s="10"/>
      <c r="J194" s="10"/>
      <c r="K194" s="18"/>
      <c r="L194" s="26">
        <f t="shared" si="22"/>
        <v>110</v>
      </c>
    </row>
    <row r="195" spans="3:12">
      <c r="C195" s="51" t="s">
        <v>72</v>
      </c>
      <c r="D195" s="9"/>
      <c r="E195" s="10"/>
      <c r="F195" s="10"/>
      <c r="G195" s="10"/>
      <c r="H195" s="10"/>
      <c r="I195" s="10"/>
      <c r="J195" s="10"/>
      <c r="K195" s="18">
        <v>110</v>
      </c>
      <c r="L195" s="26">
        <f t="shared" si="22"/>
        <v>110</v>
      </c>
    </row>
    <row r="196" spans="3:12">
      <c r="C196" s="52" t="s">
        <v>31</v>
      </c>
      <c r="D196" s="5">
        <v>140</v>
      </c>
      <c r="E196" s="6">
        <v>0</v>
      </c>
      <c r="F196" s="6"/>
      <c r="G196" s="6"/>
      <c r="H196" s="6">
        <v>140</v>
      </c>
      <c r="I196" s="6">
        <v>0</v>
      </c>
      <c r="J196" s="6">
        <v>140</v>
      </c>
      <c r="K196" s="8">
        <v>140</v>
      </c>
      <c r="L196" s="26">
        <f t="shared" si="22"/>
        <v>560</v>
      </c>
    </row>
    <row r="197" spans="3:12" ht="15.75" thickBot="1">
      <c r="C197" s="57"/>
      <c r="D197" s="9"/>
      <c r="E197" s="10"/>
      <c r="F197" s="10"/>
      <c r="G197" s="10"/>
      <c r="H197" s="10"/>
      <c r="I197" s="10"/>
      <c r="J197" s="10"/>
      <c r="K197" s="18"/>
      <c r="L197" s="26">
        <f t="shared" si="22"/>
        <v>0</v>
      </c>
    </row>
    <row r="198" spans="3:12" ht="15.75" thickBot="1">
      <c r="C198" s="56" t="s">
        <v>2</v>
      </c>
      <c r="D198" s="32">
        <f>SUM(D191:D197)</f>
        <v>245</v>
      </c>
      <c r="E198" s="32">
        <f t="shared" ref="E198:K198" si="23">SUM(E191:E197)</f>
        <v>0</v>
      </c>
      <c r="F198" s="32">
        <f t="shared" si="23"/>
        <v>325</v>
      </c>
      <c r="G198" s="32">
        <f t="shared" si="23"/>
        <v>0</v>
      </c>
      <c r="H198" s="32">
        <f t="shared" si="23"/>
        <v>250</v>
      </c>
      <c r="I198" s="32">
        <f t="shared" si="23"/>
        <v>0</v>
      </c>
      <c r="J198" s="32">
        <f t="shared" si="23"/>
        <v>395</v>
      </c>
      <c r="K198" s="32">
        <f t="shared" si="23"/>
        <v>340</v>
      </c>
      <c r="L198" s="23">
        <f t="shared" ref="L198" si="24">SUM(L191:L197)</f>
        <v>1555</v>
      </c>
    </row>
    <row r="199" spans="3:12" ht="15.75" thickBot="1"/>
    <row r="200" spans="3:12" ht="15.75" thickBot="1">
      <c r="C200" s="553" t="s">
        <v>1</v>
      </c>
      <c r="D200" s="546" t="s">
        <v>127</v>
      </c>
      <c r="E200" s="547"/>
      <c r="F200" s="547"/>
      <c r="G200" s="547"/>
      <c r="H200" s="547"/>
      <c r="I200" s="547"/>
      <c r="J200" s="547"/>
      <c r="K200" s="547"/>
      <c r="L200" s="548"/>
    </row>
    <row r="201" spans="3:12" ht="16.5" thickTop="1" thickBot="1">
      <c r="C201" s="554"/>
      <c r="D201" s="33" t="s">
        <v>3</v>
      </c>
      <c r="E201" s="34" t="s">
        <v>4</v>
      </c>
      <c r="F201" s="34" t="s">
        <v>5</v>
      </c>
      <c r="G201" s="34" t="s">
        <v>6</v>
      </c>
      <c r="H201" s="34" t="s">
        <v>7</v>
      </c>
      <c r="I201" s="34" t="s">
        <v>8</v>
      </c>
      <c r="J201" s="34" t="s">
        <v>9</v>
      </c>
      <c r="K201" s="35" t="s">
        <v>10</v>
      </c>
      <c r="L201" s="37" t="s">
        <v>17</v>
      </c>
    </row>
    <row r="202" spans="3:12">
      <c r="C202" s="75" t="s">
        <v>31</v>
      </c>
      <c r="D202" s="78">
        <v>0</v>
      </c>
      <c r="E202" s="66">
        <v>200</v>
      </c>
      <c r="F202" s="66"/>
      <c r="G202" s="66"/>
      <c r="H202" s="66">
        <v>210</v>
      </c>
      <c r="I202" s="66"/>
      <c r="J202" s="66">
        <v>35</v>
      </c>
      <c r="K202" s="79"/>
      <c r="L202" s="80">
        <f t="shared" ref="L202:L204" si="25">SUM(D202:K202)</f>
        <v>445</v>
      </c>
    </row>
    <row r="203" spans="3:12">
      <c r="C203" s="132" t="s">
        <v>29</v>
      </c>
      <c r="D203" s="81"/>
      <c r="E203" s="72">
        <v>140</v>
      </c>
      <c r="F203" s="72"/>
      <c r="G203" s="72"/>
      <c r="H203" s="72"/>
      <c r="I203" s="72"/>
      <c r="J203" s="72">
        <v>110</v>
      </c>
      <c r="K203" s="74">
        <v>230</v>
      </c>
      <c r="L203" s="80">
        <f t="shared" si="25"/>
        <v>480</v>
      </c>
    </row>
    <row r="204" spans="3:12" ht="15.75" thickBot="1">
      <c r="C204" s="133" t="s">
        <v>72</v>
      </c>
      <c r="D204" s="82"/>
      <c r="E204" s="83"/>
      <c r="F204" s="83"/>
      <c r="G204" s="83"/>
      <c r="H204" s="83"/>
      <c r="I204" s="83"/>
      <c r="J204" s="83"/>
      <c r="K204" s="67">
        <v>110</v>
      </c>
      <c r="L204" s="80">
        <f t="shared" si="25"/>
        <v>110</v>
      </c>
    </row>
    <row r="205" spans="3:12" ht="15.75" thickBot="1">
      <c r="C205" s="56" t="s">
        <v>2</v>
      </c>
      <c r="D205" s="32">
        <f t="shared" ref="D205:L205" si="26">SUM(D202:D204)</f>
        <v>0</v>
      </c>
      <c r="E205" s="21">
        <f t="shared" si="26"/>
        <v>340</v>
      </c>
      <c r="F205" s="21">
        <f t="shared" si="26"/>
        <v>0</v>
      </c>
      <c r="G205" s="21">
        <f t="shared" si="26"/>
        <v>0</v>
      </c>
      <c r="H205" s="21">
        <f t="shared" si="26"/>
        <v>210</v>
      </c>
      <c r="I205" s="21">
        <f t="shared" si="26"/>
        <v>0</v>
      </c>
      <c r="J205" s="21">
        <f t="shared" si="26"/>
        <v>145</v>
      </c>
      <c r="K205" s="22">
        <f t="shared" si="26"/>
        <v>340</v>
      </c>
      <c r="L205" s="23">
        <f t="shared" si="26"/>
        <v>1035</v>
      </c>
    </row>
    <row r="206" spans="3:12" ht="15.75" thickBot="1"/>
    <row r="207" spans="3:12" ht="15.75" thickBot="1">
      <c r="C207" s="553" t="s">
        <v>1</v>
      </c>
      <c r="D207" s="546" t="s">
        <v>48</v>
      </c>
      <c r="E207" s="547"/>
      <c r="F207" s="547"/>
      <c r="G207" s="547"/>
      <c r="H207" s="547"/>
      <c r="I207" s="547"/>
      <c r="J207" s="547"/>
      <c r="K207" s="547"/>
      <c r="L207" s="556"/>
    </row>
    <row r="208" spans="3:12" ht="16.5" thickTop="1" thickBot="1">
      <c r="C208" s="555"/>
      <c r="D208" s="33" t="s">
        <v>3</v>
      </c>
      <c r="E208" s="34" t="s">
        <v>4</v>
      </c>
      <c r="F208" s="34" t="s">
        <v>5</v>
      </c>
      <c r="G208" s="34" t="s">
        <v>6</v>
      </c>
      <c r="H208" s="34" t="s">
        <v>7</v>
      </c>
      <c r="I208" s="34" t="s">
        <v>8</v>
      </c>
      <c r="J208" s="34" t="s">
        <v>9</v>
      </c>
      <c r="K208" s="35" t="s">
        <v>10</v>
      </c>
      <c r="L208" s="188" t="s">
        <v>17</v>
      </c>
    </row>
    <row r="209" spans="3:12">
      <c r="C209" s="194" t="s">
        <v>38</v>
      </c>
      <c r="D209" s="279">
        <v>110</v>
      </c>
      <c r="E209" s="279">
        <v>175</v>
      </c>
      <c r="F209" s="279"/>
      <c r="G209" s="279"/>
      <c r="H209" s="279">
        <v>55</v>
      </c>
      <c r="I209" s="279">
        <v>80</v>
      </c>
      <c r="J209" s="279">
        <v>245</v>
      </c>
      <c r="K209" s="279"/>
      <c r="L209" s="264">
        <f>SUM(D209:K209)</f>
        <v>665</v>
      </c>
    </row>
    <row r="210" spans="3:12">
      <c r="C210" s="271" t="s">
        <v>33</v>
      </c>
      <c r="D210" s="263">
        <v>115</v>
      </c>
      <c r="E210" s="263">
        <v>120</v>
      </c>
      <c r="F210" s="263">
        <v>140</v>
      </c>
      <c r="G210" s="263"/>
      <c r="H210" s="263">
        <v>195</v>
      </c>
      <c r="I210" s="263">
        <v>250</v>
      </c>
      <c r="J210" s="263">
        <v>90</v>
      </c>
      <c r="K210" s="263">
        <v>130</v>
      </c>
      <c r="L210" s="264">
        <f>SUM(D210:K210)</f>
        <v>1040</v>
      </c>
    </row>
    <row r="211" spans="3:12">
      <c r="C211" s="266" t="s">
        <v>134</v>
      </c>
      <c r="D211" s="263"/>
      <c r="E211" s="263"/>
      <c r="F211" s="263">
        <v>90</v>
      </c>
      <c r="G211" s="263"/>
      <c r="H211" s="263"/>
      <c r="I211" s="263"/>
      <c r="J211" s="263"/>
      <c r="K211" s="263"/>
      <c r="L211" s="264">
        <f t="shared" ref="L211:L218" si="27">SUM(D211:K211)</f>
        <v>90</v>
      </c>
    </row>
    <row r="212" spans="3:12">
      <c r="C212" s="271" t="s">
        <v>77</v>
      </c>
      <c r="D212" s="263"/>
      <c r="E212" s="263"/>
      <c r="F212" s="263"/>
      <c r="G212" s="263"/>
      <c r="H212" s="263"/>
      <c r="I212" s="263"/>
      <c r="J212" s="263"/>
      <c r="K212" s="263">
        <v>105</v>
      </c>
      <c r="L212" s="264">
        <f t="shared" si="27"/>
        <v>105</v>
      </c>
    </row>
    <row r="213" spans="3:12">
      <c r="C213" s="266" t="s">
        <v>18</v>
      </c>
      <c r="D213" s="263">
        <v>95</v>
      </c>
      <c r="E213" s="263"/>
      <c r="F213" s="263">
        <v>85</v>
      </c>
      <c r="G213" s="263">
        <v>125</v>
      </c>
      <c r="H213" s="263"/>
      <c r="I213" s="263"/>
      <c r="J213" s="263">
        <v>25</v>
      </c>
      <c r="K213" s="263"/>
      <c r="L213" s="264">
        <f t="shared" si="27"/>
        <v>330</v>
      </c>
    </row>
    <row r="214" spans="3:12">
      <c r="C214" s="271" t="s">
        <v>36</v>
      </c>
      <c r="D214" s="263"/>
      <c r="E214" s="263"/>
      <c r="F214" s="263"/>
      <c r="G214" s="263"/>
      <c r="H214" s="263">
        <v>140</v>
      </c>
      <c r="I214" s="263">
        <v>55</v>
      </c>
      <c r="J214" s="263"/>
      <c r="K214" s="263"/>
      <c r="L214" s="264">
        <f t="shared" si="27"/>
        <v>195</v>
      </c>
    </row>
    <row r="215" spans="3:12">
      <c r="C215" s="272" t="s">
        <v>91</v>
      </c>
      <c r="D215" s="263"/>
      <c r="E215" s="263"/>
      <c r="F215" s="263"/>
      <c r="G215" s="263"/>
      <c r="H215" s="263">
        <v>80</v>
      </c>
      <c r="I215" s="263"/>
      <c r="J215" s="263"/>
      <c r="K215" s="263"/>
      <c r="L215" s="264">
        <f t="shared" si="27"/>
        <v>80</v>
      </c>
    </row>
    <row r="216" spans="3:12">
      <c r="C216" s="273" t="s">
        <v>136</v>
      </c>
      <c r="D216" s="251"/>
      <c r="E216" s="251"/>
      <c r="F216" s="251"/>
      <c r="G216" s="251">
        <v>0</v>
      </c>
      <c r="H216" s="251"/>
      <c r="I216" s="251"/>
      <c r="J216" s="251"/>
      <c r="K216" s="251"/>
      <c r="L216" s="265">
        <f t="shared" si="27"/>
        <v>0</v>
      </c>
    </row>
    <row r="217" spans="3:12">
      <c r="C217" s="273" t="s">
        <v>90</v>
      </c>
      <c r="D217" s="251"/>
      <c r="E217" s="251"/>
      <c r="F217" s="251"/>
      <c r="G217" s="251"/>
      <c r="H217" s="251"/>
      <c r="I217" s="251"/>
      <c r="J217" s="251">
        <v>55</v>
      </c>
      <c r="K217" s="251"/>
      <c r="L217" s="265">
        <f t="shared" si="27"/>
        <v>55</v>
      </c>
    </row>
    <row r="218" spans="3:12" ht="15.75" thickBot="1">
      <c r="C218" s="266" t="s">
        <v>135</v>
      </c>
      <c r="D218" s="263"/>
      <c r="E218" s="263"/>
      <c r="F218" s="263"/>
      <c r="G218" s="263"/>
      <c r="H218" s="263"/>
      <c r="I218" s="263"/>
      <c r="J218" s="263">
        <v>25</v>
      </c>
      <c r="K218" s="263"/>
      <c r="L218" s="264">
        <f t="shared" si="27"/>
        <v>25</v>
      </c>
    </row>
    <row r="219" spans="3:12" ht="15.75" thickBot="1">
      <c r="C219" s="59" t="s">
        <v>2</v>
      </c>
      <c r="D219" s="31">
        <f>SUM(D209:D218)</f>
        <v>320</v>
      </c>
      <c r="E219" s="31">
        <f t="shared" ref="E219:K219" si="28">SUM(E209:E218)</f>
        <v>295</v>
      </c>
      <c r="F219" s="31">
        <f t="shared" si="28"/>
        <v>315</v>
      </c>
      <c r="G219" s="31">
        <f t="shared" si="28"/>
        <v>125</v>
      </c>
      <c r="H219" s="31">
        <f t="shared" si="28"/>
        <v>470</v>
      </c>
      <c r="I219" s="31">
        <f t="shared" si="28"/>
        <v>385</v>
      </c>
      <c r="J219" s="31">
        <f t="shared" si="28"/>
        <v>440</v>
      </c>
      <c r="K219" s="31">
        <f t="shared" si="28"/>
        <v>235</v>
      </c>
      <c r="L219" s="23">
        <f>SUM(L210:L218)</f>
        <v>1920</v>
      </c>
    </row>
    <row r="220" spans="3:12" ht="15.75" thickBot="1"/>
    <row r="221" spans="3:12" ht="15.75" thickBot="1">
      <c r="C221" s="553" t="s">
        <v>1</v>
      </c>
      <c r="D221" s="546" t="s">
        <v>49</v>
      </c>
      <c r="E221" s="547"/>
      <c r="F221" s="547"/>
      <c r="G221" s="547"/>
      <c r="H221" s="547"/>
      <c r="I221" s="547"/>
      <c r="J221" s="547"/>
      <c r="K221" s="547"/>
      <c r="L221" s="548"/>
    </row>
    <row r="222" spans="3:12" ht="16.5" thickTop="1" thickBot="1">
      <c r="C222" s="554"/>
      <c r="D222" s="33" t="s">
        <v>3</v>
      </c>
      <c r="E222" s="34" t="s">
        <v>4</v>
      </c>
      <c r="F222" s="34" t="s">
        <v>5</v>
      </c>
      <c r="G222" s="34" t="s">
        <v>6</v>
      </c>
      <c r="H222" s="34" t="s">
        <v>7</v>
      </c>
      <c r="I222" s="34" t="s">
        <v>8</v>
      </c>
      <c r="J222" s="34" t="s">
        <v>9</v>
      </c>
      <c r="K222" s="35" t="s">
        <v>10</v>
      </c>
      <c r="L222" s="37" t="s">
        <v>17</v>
      </c>
    </row>
    <row r="223" spans="3:12">
      <c r="C223" s="52" t="s">
        <v>31</v>
      </c>
      <c r="D223" s="5"/>
      <c r="E223" s="6"/>
      <c r="F223" s="6"/>
      <c r="G223" s="6">
        <v>130</v>
      </c>
      <c r="H223" s="6">
        <v>230</v>
      </c>
      <c r="I223" s="6"/>
      <c r="J223" s="6">
        <v>135</v>
      </c>
      <c r="K223" s="8">
        <v>140</v>
      </c>
      <c r="L223" s="16">
        <f t="shared" ref="L223:L229" si="29">SUM(D223:K223)</f>
        <v>635</v>
      </c>
    </row>
    <row r="224" spans="3:12">
      <c r="C224" s="102" t="s">
        <v>33</v>
      </c>
      <c r="D224" s="103"/>
      <c r="E224" s="104"/>
      <c r="F224" s="104">
        <v>135</v>
      </c>
      <c r="G224" s="104"/>
      <c r="H224" s="104"/>
      <c r="I224" s="104">
        <v>95</v>
      </c>
      <c r="J224" s="104"/>
      <c r="K224" s="105"/>
      <c r="L224" s="16">
        <f t="shared" si="29"/>
        <v>230</v>
      </c>
    </row>
    <row r="225" spans="3:12">
      <c r="C225" s="102" t="s">
        <v>39</v>
      </c>
      <c r="D225" s="103"/>
      <c r="E225" s="104"/>
      <c r="F225" s="104"/>
      <c r="G225" s="104"/>
      <c r="H225" s="104">
        <v>70</v>
      </c>
      <c r="I225" s="104">
        <v>205</v>
      </c>
      <c r="J225" s="104"/>
      <c r="K225" s="105"/>
      <c r="L225" s="16">
        <f t="shared" si="29"/>
        <v>275</v>
      </c>
    </row>
    <row r="226" spans="3:12">
      <c r="C226" s="54" t="s">
        <v>18</v>
      </c>
      <c r="D226" s="9"/>
      <c r="E226" s="10"/>
      <c r="F226" s="10">
        <v>85</v>
      </c>
      <c r="G226" s="10">
        <v>105</v>
      </c>
      <c r="H226" s="10"/>
      <c r="I226" s="10"/>
      <c r="J226" s="10"/>
      <c r="K226" s="18"/>
      <c r="L226" s="16">
        <f t="shared" si="29"/>
        <v>190</v>
      </c>
    </row>
    <row r="227" spans="3:12">
      <c r="C227" s="51" t="s">
        <v>37</v>
      </c>
      <c r="D227" s="5"/>
      <c r="E227" s="6"/>
      <c r="F227" s="6">
        <v>105</v>
      </c>
      <c r="G227" s="6"/>
      <c r="H227" s="6"/>
      <c r="I227" s="6"/>
      <c r="J227" s="6"/>
      <c r="K227" s="8"/>
      <c r="L227" s="16">
        <f t="shared" si="29"/>
        <v>105</v>
      </c>
    </row>
    <row r="228" spans="3:12">
      <c r="C228" s="54" t="s">
        <v>44</v>
      </c>
      <c r="D228" s="9"/>
      <c r="E228" s="10"/>
      <c r="F228" s="10"/>
      <c r="G228" s="10"/>
      <c r="H228" s="10"/>
      <c r="I228" s="10"/>
      <c r="J228" s="10">
        <v>0</v>
      </c>
      <c r="K228" s="18"/>
      <c r="L228" s="16">
        <f t="shared" si="29"/>
        <v>0</v>
      </c>
    </row>
    <row r="229" spans="3:12" ht="15.75" thickBot="1">
      <c r="C229" s="51" t="s">
        <v>30</v>
      </c>
      <c r="D229" s="9"/>
      <c r="E229" s="10"/>
      <c r="F229" s="10"/>
      <c r="G229" s="10"/>
      <c r="H229" s="10"/>
      <c r="I229" s="10"/>
      <c r="J229" s="10">
        <v>110</v>
      </c>
      <c r="K229" s="18"/>
      <c r="L229" s="16">
        <f t="shared" si="29"/>
        <v>110</v>
      </c>
    </row>
    <row r="230" spans="3:12" ht="15.75" thickBot="1">
      <c r="C230" s="56" t="s">
        <v>2</v>
      </c>
      <c r="D230" s="32">
        <f t="shared" ref="D230:L230" si="30">SUM(D223:D229)</f>
        <v>0</v>
      </c>
      <c r="E230" s="21">
        <f t="shared" si="30"/>
        <v>0</v>
      </c>
      <c r="F230" s="21">
        <f t="shared" si="30"/>
        <v>325</v>
      </c>
      <c r="G230" s="21">
        <f t="shared" si="30"/>
        <v>235</v>
      </c>
      <c r="H230" s="21">
        <f t="shared" si="30"/>
        <v>300</v>
      </c>
      <c r="I230" s="21">
        <f t="shared" si="30"/>
        <v>300</v>
      </c>
      <c r="J230" s="21">
        <f t="shared" si="30"/>
        <v>245</v>
      </c>
      <c r="K230" s="22">
        <f t="shared" si="30"/>
        <v>140</v>
      </c>
      <c r="L230" s="23">
        <f t="shared" si="30"/>
        <v>1545</v>
      </c>
    </row>
    <row r="231" spans="3:12">
      <c r="C231" s="38"/>
      <c r="D231" s="12"/>
      <c r="E231" s="12"/>
      <c r="F231" s="12"/>
      <c r="G231" s="12"/>
      <c r="H231" s="12"/>
      <c r="I231" s="12"/>
      <c r="J231" s="12"/>
      <c r="K231" s="12"/>
      <c r="L231" s="62"/>
    </row>
    <row r="232" spans="3:12" ht="15.75" thickBot="1"/>
    <row r="233" spans="3:12" ht="15.75" thickBot="1">
      <c r="C233" s="553" t="s">
        <v>1</v>
      </c>
      <c r="D233" s="546" t="s">
        <v>50</v>
      </c>
      <c r="E233" s="547"/>
      <c r="F233" s="547"/>
      <c r="G233" s="547"/>
      <c r="H233" s="547"/>
      <c r="I233" s="547"/>
      <c r="J233" s="547"/>
      <c r="K233" s="547"/>
      <c r="L233" s="548"/>
    </row>
    <row r="234" spans="3:12" ht="16.5" thickTop="1" thickBot="1">
      <c r="C234" s="554"/>
      <c r="D234" s="33" t="s">
        <v>3</v>
      </c>
      <c r="E234" s="34" t="s">
        <v>4</v>
      </c>
      <c r="F234" s="34" t="s">
        <v>5</v>
      </c>
      <c r="G234" s="34" t="s">
        <v>6</v>
      </c>
      <c r="H234" s="34" t="s">
        <v>7</v>
      </c>
      <c r="I234" s="34" t="s">
        <v>8</v>
      </c>
      <c r="J234" s="34" t="s">
        <v>9</v>
      </c>
      <c r="K234" s="35" t="s">
        <v>10</v>
      </c>
      <c r="L234" s="37" t="s">
        <v>17</v>
      </c>
    </row>
    <row r="235" spans="3:12">
      <c r="C235" s="49" t="s">
        <v>38</v>
      </c>
      <c r="D235" s="30">
        <v>130</v>
      </c>
      <c r="E235" s="5">
        <v>135</v>
      </c>
      <c r="F235" s="6"/>
      <c r="G235" s="6"/>
      <c r="H235" s="6">
        <v>80</v>
      </c>
      <c r="I235" s="6"/>
      <c r="J235" s="6">
        <v>130</v>
      </c>
      <c r="K235" s="8">
        <v>130</v>
      </c>
      <c r="L235" s="26">
        <f>SUM(D235:K235)</f>
        <v>605</v>
      </c>
    </row>
    <row r="236" spans="3:12" ht="15.75" thickBot="1">
      <c r="C236" s="46" t="s">
        <v>18</v>
      </c>
      <c r="D236" s="30"/>
      <c r="E236" s="5"/>
      <c r="F236" s="6">
        <v>325</v>
      </c>
      <c r="G236" s="6"/>
      <c r="H236" s="6"/>
      <c r="I236" s="6"/>
      <c r="J236" s="6">
        <v>85</v>
      </c>
      <c r="K236" s="8"/>
      <c r="L236" s="26">
        <f t="shared" ref="L236:L238" si="31">SUM(D236:K236)</f>
        <v>410</v>
      </c>
    </row>
    <row r="237" spans="3:12" ht="15.75" thickBot="1">
      <c r="C237" s="53" t="s">
        <v>15</v>
      </c>
      <c r="D237" s="24">
        <v>175</v>
      </c>
      <c r="E237" s="25">
        <v>165</v>
      </c>
      <c r="F237" s="13"/>
      <c r="G237" s="13"/>
      <c r="H237" s="13"/>
      <c r="I237" s="13"/>
      <c r="J237" s="13"/>
      <c r="K237" s="8"/>
      <c r="L237" s="26">
        <f t="shared" si="31"/>
        <v>340</v>
      </c>
    </row>
    <row r="238" spans="3:12">
      <c r="C238" s="53" t="s">
        <v>33</v>
      </c>
      <c r="D238" s="24"/>
      <c r="E238" s="25"/>
      <c r="F238" s="13"/>
      <c r="G238" s="13"/>
      <c r="H238" s="13"/>
      <c r="I238" s="13"/>
      <c r="J238" s="13">
        <v>105</v>
      </c>
      <c r="K238" s="8"/>
      <c r="L238" s="26">
        <f t="shared" si="31"/>
        <v>105</v>
      </c>
    </row>
    <row r="239" spans="3:12">
      <c r="C239" s="48" t="s">
        <v>78</v>
      </c>
      <c r="D239" s="30"/>
      <c r="E239" s="5"/>
      <c r="F239" s="6"/>
      <c r="G239" s="6"/>
      <c r="H239" s="6"/>
      <c r="I239" s="6"/>
      <c r="J239" s="6"/>
      <c r="K239" s="8">
        <v>105</v>
      </c>
      <c r="L239" s="26">
        <f>SUM(D239:K239)</f>
        <v>105</v>
      </c>
    </row>
    <row r="240" spans="3:12">
      <c r="C240" s="55" t="s">
        <v>36</v>
      </c>
      <c r="D240" s="30"/>
      <c r="E240" s="5"/>
      <c r="F240" s="6"/>
      <c r="G240" s="6"/>
      <c r="H240" s="6">
        <v>320</v>
      </c>
      <c r="I240" s="6">
        <v>235</v>
      </c>
      <c r="J240" s="6"/>
      <c r="K240" s="8"/>
      <c r="L240" s="26">
        <f t="shared" ref="L240" si="32">SUM(D240:K240)</f>
        <v>555</v>
      </c>
    </row>
    <row r="241" spans="2:13" ht="15.75" thickBot="1">
      <c r="C241" s="272" t="s">
        <v>32</v>
      </c>
      <c r="D241" s="30"/>
      <c r="E241" s="5"/>
      <c r="F241" s="6"/>
      <c r="G241" s="6"/>
      <c r="H241" s="6"/>
      <c r="I241" s="6"/>
      <c r="J241" s="6">
        <v>0</v>
      </c>
      <c r="K241" s="8"/>
      <c r="L241" s="26">
        <f>SUM(D241:K241)</f>
        <v>0</v>
      </c>
    </row>
    <row r="242" spans="2:13" ht="15.75" thickBot="1">
      <c r="C242" s="56" t="s">
        <v>2</v>
      </c>
      <c r="D242" s="31">
        <f t="shared" ref="D242:L242" si="33">SUM(D235:D241)</f>
        <v>305</v>
      </c>
      <c r="E242" s="31">
        <f t="shared" si="33"/>
        <v>300</v>
      </c>
      <c r="F242" s="31">
        <f t="shared" si="33"/>
        <v>325</v>
      </c>
      <c r="G242" s="31">
        <f t="shared" si="33"/>
        <v>0</v>
      </c>
      <c r="H242" s="31">
        <f t="shared" si="33"/>
        <v>400</v>
      </c>
      <c r="I242" s="31">
        <f t="shared" si="33"/>
        <v>235</v>
      </c>
      <c r="J242" s="31">
        <f t="shared" si="33"/>
        <v>320</v>
      </c>
      <c r="K242" s="31">
        <f t="shared" si="33"/>
        <v>235</v>
      </c>
      <c r="L242" s="23">
        <f t="shared" si="33"/>
        <v>2120</v>
      </c>
    </row>
    <row r="243" spans="2:13" ht="15.75" thickBot="1"/>
    <row r="244" spans="2:13" ht="19.5" thickBot="1">
      <c r="B244" s="579" t="s">
        <v>128</v>
      </c>
      <c r="C244" s="580"/>
      <c r="D244" s="580"/>
      <c r="E244" s="580"/>
      <c r="F244" s="580"/>
      <c r="G244" s="580"/>
      <c r="H244" s="580"/>
      <c r="I244" s="580"/>
      <c r="J244" s="580"/>
      <c r="K244" s="580"/>
      <c r="L244" s="580"/>
      <c r="M244" s="581"/>
    </row>
    <row r="245" spans="2:13" ht="134.25" customHeight="1">
      <c r="B245" s="582" t="s">
        <v>140</v>
      </c>
      <c r="C245" s="583"/>
      <c r="D245" s="583"/>
      <c r="E245" s="583"/>
      <c r="F245" s="583"/>
      <c r="G245" s="583"/>
      <c r="H245" s="583"/>
      <c r="I245" s="583"/>
      <c r="J245" s="583"/>
      <c r="K245" s="583"/>
      <c r="L245" s="583"/>
      <c r="M245" s="584"/>
    </row>
    <row r="246" spans="2:13" ht="49.5" customHeight="1">
      <c r="B246" s="585" t="s">
        <v>129</v>
      </c>
      <c r="C246" s="586"/>
      <c r="D246" s="586"/>
      <c r="E246" s="586"/>
      <c r="F246" s="586"/>
      <c r="G246" s="586"/>
      <c r="H246" s="586"/>
      <c r="I246" s="586"/>
      <c r="J246" s="586"/>
      <c r="K246" s="586"/>
      <c r="L246" s="586"/>
      <c r="M246" s="587"/>
    </row>
    <row r="247" spans="2:13" ht="21" customHeight="1">
      <c r="B247" s="585" t="s">
        <v>130</v>
      </c>
      <c r="C247" s="586"/>
      <c r="D247" s="586"/>
      <c r="E247" s="586"/>
      <c r="F247" s="586"/>
      <c r="G247" s="586"/>
      <c r="H247" s="586"/>
      <c r="I247" s="586"/>
      <c r="J247" s="586"/>
      <c r="K247" s="586"/>
      <c r="L247" s="586"/>
      <c r="M247" s="587"/>
    </row>
    <row r="248" spans="2:13" ht="18.75" customHeight="1">
      <c r="B248" s="585" t="s">
        <v>132</v>
      </c>
      <c r="C248" s="586"/>
      <c r="D248" s="586"/>
      <c r="E248" s="586"/>
      <c r="F248" s="586"/>
      <c r="G248" s="586"/>
      <c r="H248" s="586"/>
      <c r="I248" s="586"/>
      <c r="J248" s="586"/>
      <c r="K248" s="586"/>
      <c r="L248" s="586"/>
      <c r="M248" s="587"/>
    </row>
    <row r="249" spans="2:13" ht="21.75" customHeight="1" thickBot="1">
      <c r="B249" s="576" t="s">
        <v>131</v>
      </c>
      <c r="C249" s="577"/>
      <c r="D249" s="577"/>
      <c r="E249" s="577"/>
      <c r="F249" s="577"/>
      <c r="G249" s="577"/>
      <c r="H249" s="577"/>
      <c r="I249" s="577"/>
      <c r="J249" s="577"/>
      <c r="K249" s="577"/>
      <c r="L249" s="577"/>
      <c r="M249" s="578"/>
    </row>
  </sheetData>
  <mergeCells count="43">
    <mergeCell ref="F1:H1"/>
    <mergeCell ref="C3:L3"/>
    <mergeCell ref="C207:C208"/>
    <mergeCell ref="D207:L207"/>
    <mergeCell ref="C200:C201"/>
    <mergeCell ref="D200:L200"/>
    <mergeCell ref="C177:C178"/>
    <mergeCell ref="D177:L177"/>
    <mergeCell ref="B30:M30"/>
    <mergeCell ref="B6:B7"/>
    <mergeCell ref="C6:C7"/>
    <mergeCell ref="D6:M6"/>
    <mergeCell ref="C49:L49"/>
    <mergeCell ref="D52:L52"/>
    <mergeCell ref="C62:L62"/>
    <mergeCell ref="C64:C65"/>
    <mergeCell ref="B10:B28"/>
    <mergeCell ref="C33:C34"/>
    <mergeCell ref="D33:L33"/>
    <mergeCell ref="C221:C222"/>
    <mergeCell ref="D221:L221"/>
    <mergeCell ref="C144:C145"/>
    <mergeCell ref="D144:L144"/>
    <mergeCell ref="C189:C190"/>
    <mergeCell ref="D189:L189"/>
    <mergeCell ref="C156:C157"/>
    <mergeCell ref="D156:L156"/>
    <mergeCell ref="C167:C168"/>
    <mergeCell ref="D167:L167"/>
    <mergeCell ref="C52:C53"/>
    <mergeCell ref="D64:L64"/>
    <mergeCell ref="C71:L71"/>
    <mergeCell ref="B249:M249"/>
    <mergeCell ref="B244:M244"/>
    <mergeCell ref="B245:M245"/>
    <mergeCell ref="B246:M246"/>
    <mergeCell ref="B247:M247"/>
    <mergeCell ref="B248:M248"/>
    <mergeCell ref="C73:C74"/>
    <mergeCell ref="D73:L73"/>
    <mergeCell ref="C90:L90"/>
    <mergeCell ref="C233:C234"/>
    <mergeCell ref="D233:L2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45"/>
  <sheetViews>
    <sheetView topLeftCell="A79" workbookViewId="0">
      <selection activeCell="A83" sqref="A83:XFD102"/>
    </sheetView>
  </sheetViews>
  <sheetFormatPr defaultRowHeight="15"/>
  <cols>
    <col min="2" max="2" width="12.28515625" customWidth="1"/>
    <col min="3" max="3" width="21.28515625" customWidth="1"/>
    <col min="4" max="4" width="9.85546875" customWidth="1"/>
    <col min="5" max="5" width="11" customWidth="1"/>
    <col min="6" max="6" width="12" customWidth="1"/>
    <col min="7" max="7" width="10.7109375" customWidth="1"/>
    <col min="8" max="8" width="12.140625" customWidth="1"/>
  </cols>
  <sheetData>
    <row r="1" spans="2:8" ht="15.75" thickBot="1"/>
    <row r="2" spans="2:8" ht="21" customHeight="1">
      <c r="B2" s="118"/>
      <c r="C2" s="607" t="s">
        <v>67</v>
      </c>
      <c r="D2" s="607"/>
      <c r="E2" s="607"/>
      <c r="F2" s="607"/>
      <c r="G2" s="607"/>
      <c r="H2" s="119"/>
    </row>
    <row r="3" spans="2:8">
      <c r="B3" s="120"/>
      <c r="C3" s="121"/>
      <c r="D3" s="15"/>
      <c r="E3" s="15"/>
      <c r="F3" s="15"/>
      <c r="G3" s="15"/>
      <c r="H3" s="122"/>
    </row>
    <row r="4" spans="2:8" ht="18.75" customHeight="1" thickBot="1">
      <c r="B4" s="608" t="s">
        <v>143</v>
      </c>
      <c r="C4" s="609"/>
      <c r="D4" s="609"/>
      <c r="E4" s="609"/>
      <c r="F4" s="609"/>
      <c r="G4" s="609"/>
      <c r="H4" s="610"/>
    </row>
    <row r="5" spans="2:8">
      <c r="B5" s="47"/>
      <c r="C5" s="47"/>
    </row>
    <row r="6" spans="2:8" ht="15.75" thickBot="1">
      <c r="B6" s="47"/>
      <c r="C6" s="47"/>
    </row>
    <row r="7" spans="2:8" ht="15.75" thickBot="1">
      <c r="B7" s="553" t="s">
        <v>0</v>
      </c>
      <c r="C7" s="549" t="s">
        <v>1</v>
      </c>
      <c r="D7" s="611" t="s">
        <v>2</v>
      </c>
      <c r="E7" s="601"/>
      <c r="F7" s="601"/>
      <c r="G7" s="601"/>
      <c r="H7" s="602"/>
    </row>
    <row r="8" spans="2:8" ht="26.25" customHeight="1" thickTop="1" thickBot="1">
      <c r="B8" s="555"/>
      <c r="C8" s="560"/>
      <c r="D8" s="123" t="s">
        <v>69</v>
      </c>
      <c r="E8" s="117" t="s">
        <v>70</v>
      </c>
      <c r="F8" s="134" t="s">
        <v>71</v>
      </c>
      <c r="G8" s="140" t="s">
        <v>11</v>
      </c>
      <c r="H8" s="4" t="s">
        <v>12</v>
      </c>
    </row>
    <row r="9" spans="2:8">
      <c r="B9" s="63"/>
      <c r="C9" s="163" t="s">
        <v>73</v>
      </c>
      <c r="D9" s="179">
        <v>11</v>
      </c>
      <c r="E9" s="180">
        <v>7</v>
      </c>
      <c r="F9" s="135">
        <v>8</v>
      </c>
      <c r="G9" s="141">
        <f t="shared" ref="G9:G30" si="0">SUM(D9:F9)</f>
        <v>26</v>
      </c>
      <c r="H9" s="116">
        <v>1</v>
      </c>
    </row>
    <row r="10" spans="2:8" ht="15.75" thickBot="1">
      <c r="B10" s="588" t="s">
        <v>68</v>
      </c>
      <c r="C10" s="157" t="s">
        <v>74</v>
      </c>
      <c r="D10" s="125">
        <v>6</v>
      </c>
      <c r="E10" s="112">
        <v>11</v>
      </c>
      <c r="F10" s="136">
        <v>7</v>
      </c>
      <c r="G10" s="142">
        <f t="shared" si="0"/>
        <v>24</v>
      </c>
      <c r="H10" s="64">
        <v>2</v>
      </c>
    </row>
    <row r="11" spans="2:8" ht="15.75" thickBot="1">
      <c r="B11" s="588"/>
      <c r="C11" s="154" t="s">
        <v>118</v>
      </c>
      <c r="D11" s="128">
        <v>5</v>
      </c>
      <c r="E11" s="112">
        <v>1</v>
      </c>
      <c r="F11" s="136">
        <v>1</v>
      </c>
      <c r="G11" s="142">
        <f t="shared" si="0"/>
        <v>7</v>
      </c>
      <c r="H11" s="64">
        <v>3</v>
      </c>
    </row>
    <row r="12" spans="2:8" ht="26.25" thickBot="1">
      <c r="B12" s="588"/>
      <c r="C12" s="154" t="s">
        <v>116</v>
      </c>
      <c r="D12" s="126">
        <v>2</v>
      </c>
      <c r="E12" s="72">
        <v>1</v>
      </c>
      <c r="F12" s="171"/>
      <c r="G12" s="142">
        <f t="shared" si="0"/>
        <v>3</v>
      </c>
      <c r="H12" s="170">
        <v>4</v>
      </c>
    </row>
    <row r="13" spans="2:8" ht="15.75" thickBot="1">
      <c r="B13" s="588"/>
      <c r="C13" s="162" t="s">
        <v>114</v>
      </c>
      <c r="D13" s="178">
        <v>1</v>
      </c>
      <c r="E13" s="112">
        <v>1</v>
      </c>
      <c r="F13" s="136">
        <v>2</v>
      </c>
      <c r="G13" s="142">
        <f t="shared" si="0"/>
        <v>4</v>
      </c>
      <c r="H13" s="170">
        <v>5</v>
      </c>
    </row>
    <row r="14" spans="2:8" ht="15.75" thickBot="1">
      <c r="B14" s="588"/>
      <c r="C14" s="241" t="s">
        <v>115</v>
      </c>
      <c r="D14" s="128">
        <v>1</v>
      </c>
      <c r="E14" s="72">
        <v>1</v>
      </c>
      <c r="F14" s="171"/>
      <c r="G14" s="142">
        <f t="shared" si="0"/>
        <v>2</v>
      </c>
      <c r="H14" s="170">
        <v>6</v>
      </c>
    </row>
    <row r="15" spans="2:8" ht="15.75" thickBot="1">
      <c r="B15" s="588"/>
      <c r="C15" s="162" t="s">
        <v>157</v>
      </c>
      <c r="D15" s="128">
        <v>1</v>
      </c>
      <c r="E15" s="112"/>
      <c r="F15" s="171"/>
      <c r="G15" s="142">
        <f t="shared" si="0"/>
        <v>1</v>
      </c>
      <c r="H15" s="170">
        <v>7</v>
      </c>
    </row>
    <row r="16" spans="2:8" ht="15.75" thickBot="1">
      <c r="B16" s="588"/>
      <c r="C16" s="154" t="s">
        <v>477</v>
      </c>
      <c r="D16" s="172">
        <v>1</v>
      </c>
      <c r="E16" s="176"/>
      <c r="F16" s="171"/>
      <c r="G16" s="142">
        <f t="shared" si="0"/>
        <v>1</v>
      </c>
      <c r="H16" s="170">
        <v>8</v>
      </c>
    </row>
    <row r="17" spans="2:8" ht="15.75" thickBot="1">
      <c r="B17" s="588"/>
      <c r="C17" s="280" t="s">
        <v>475</v>
      </c>
      <c r="D17" s="267">
        <v>1</v>
      </c>
      <c r="E17" s="263"/>
      <c r="F17" s="171"/>
      <c r="G17" s="142">
        <f t="shared" si="0"/>
        <v>1</v>
      </c>
      <c r="H17" s="170">
        <v>9</v>
      </c>
    </row>
    <row r="18" spans="2:8" ht="26.25" thickBot="1">
      <c r="B18" s="588"/>
      <c r="C18" s="162" t="s">
        <v>119</v>
      </c>
      <c r="D18" s="128"/>
      <c r="E18" s="112">
        <v>2</v>
      </c>
      <c r="F18" s="136"/>
      <c r="G18" s="142">
        <f t="shared" si="0"/>
        <v>2</v>
      </c>
      <c r="H18" s="170">
        <v>10</v>
      </c>
    </row>
    <row r="19" spans="2:8" ht="15.75" thickBot="1">
      <c r="B19" s="588"/>
      <c r="C19" s="154" t="s">
        <v>117</v>
      </c>
      <c r="D19" s="126"/>
      <c r="E19" s="72">
        <v>2</v>
      </c>
      <c r="F19" s="138"/>
      <c r="G19" s="142">
        <f t="shared" si="0"/>
        <v>2</v>
      </c>
      <c r="H19" s="170">
        <v>11</v>
      </c>
    </row>
    <row r="20" spans="2:8" ht="15.75" thickBot="1">
      <c r="B20" s="588"/>
      <c r="C20" s="162" t="s">
        <v>24</v>
      </c>
      <c r="D20" s="128"/>
      <c r="E20" s="72"/>
      <c r="F20" s="138">
        <v>1</v>
      </c>
      <c r="G20" s="142">
        <f t="shared" si="0"/>
        <v>1</v>
      </c>
      <c r="H20" s="170">
        <v>12</v>
      </c>
    </row>
    <row r="21" spans="2:8" ht="15.75" thickBot="1">
      <c r="B21" s="588"/>
      <c r="C21" s="132" t="s">
        <v>216</v>
      </c>
      <c r="D21" s="128"/>
      <c r="E21" s="72"/>
      <c r="F21" s="138">
        <v>1</v>
      </c>
      <c r="G21" s="142">
        <f t="shared" si="0"/>
        <v>1</v>
      </c>
      <c r="H21" s="170">
        <v>13</v>
      </c>
    </row>
    <row r="22" spans="2:8" ht="15.75" thickBot="1">
      <c r="B22" s="588"/>
      <c r="C22" s="154" t="s">
        <v>121</v>
      </c>
      <c r="D22" s="426"/>
      <c r="E22" s="263"/>
      <c r="F22" s="277"/>
      <c r="G22" s="142">
        <f t="shared" si="0"/>
        <v>0</v>
      </c>
      <c r="H22" s="170"/>
    </row>
    <row r="23" spans="2:8" ht="15.75" thickBot="1">
      <c r="B23" s="588"/>
      <c r="C23" s="154" t="s">
        <v>156</v>
      </c>
      <c r="D23" s="267"/>
      <c r="E23" s="281"/>
      <c r="F23" s="282"/>
      <c r="G23" s="142">
        <f t="shared" si="0"/>
        <v>0</v>
      </c>
      <c r="H23" s="170"/>
    </row>
    <row r="24" spans="2:8" ht="26.25" thickBot="1">
      <c r="B24" s="588"/>
      <c r="C24" s="284" t="s">
        <v>139</v>
      </c>
      <c r="D24" s="172"/>
      <c r="E24" s="173"/>
      <c r="F24" s="174"/>
      <c r="G24" s="142">
        <f t="shared" si="0"/>
        <v>0</v>
      </c>
      <c r="H24" s="170"/>
    </row>
    <row r="25" spans="2:8" ht="15.75" thickBot="1">
      <c r="B25" s="588"/>
      <c r="C25" s="162" t="s">
        <v>120</v>
      </c>
      <c r="D25" s="126"/>
      <c r="E25" s="113"/>
      <c r="F25" s="137"/>
      <c r="G25" s="142">
        <f t="shared" ref="G25" si="1">SUM(D25:F25)</f>
        <v>0</v>
      </c>
      <c r="H25" s="170"/>
    </row>
    <row r="26" spans="2:8" ht="15.75" thickBot="1">
      <c r="B26" s="612"/>
      <c r="C26" s="162" t="s">
        <v>65</v>
      </c>
      <c r="D26" s="129"/>
      <c r="E26" s="114"/>
      <c r="F26" s="139"/>
      <c r="G26" s="142">
        <f t="shared" si="0"/>
        <v>0</v>
      </c>
      <c r="H26" s="111"/>
    </row>
    <row r="27" spans="2:8" ht="15.75" thickBot="1">
      <c r="B27" s="612"/>
      <c r="C27" s="154" t="s">
        <v>75</v>
      </c>
      <c r="D27" s="172"/>
      <c r="E27" s="176"/>
      <c r="F27" s="177"/>
      <c r="G27" s="142">
        <f t="shared" si="0"/>
        <v>0</v>
      </c>
      <c r="H27" s="111"/>
    </row>
    <row r="28" spans="2:8" ht="15.75" thickBot="1">
      <c r="B28" s="612"/>
      <c r="C28" s="131"/>
      <c r="D28" s="125"/>
      <c r="E28" s="112"/>
      <c r="F28" s="136"/>
      <c r="G28" s="142">
        <f t="shared" si="0"/>
        <v>0</v>
      </c>
      <c r="H28" s="111"/>
    </row>
    <row r="29" spans="2:8" ht="15.75" thickBot="1">
      <c r="B29" s="612"/>
      <c r="C29" s="132"/>
      <c r="D29" s="128"/>
      <c r="E29" s="112"/>
      <c r="F29" s="136"/>
      <c r="G29" s="142">
        <f t="shared" si="0"/>
        <v>0</v>
      </c>
      <c r="H29" s="111"/>
    </row>
    <row r="30" spans="2:8" ht="15.75" thickBot="1">
      <c r="B30" s="612"/>
      <c r="C30" s="143"/>
      <c r="D30" s="144"/>
      <c r="E30" s="145"/>
      <c r="F30" s="146"/>
      <c r="G30" s="147">
        <f t="shared" si="0"/>
        <v>0</v>
      </c>
      <c r="H30" s="148"/>
    </row>
    <row r="31" spans="2:8" ht="15.75" thickBot="1">
      <c r="B31" s="613"/>
      <c r="C31" s="59" t="s">
        <v>2</v>
      </c>
      <c r="D31" s="149">
        <f>SUM(D9:D30)</f>
        <v>29</v>
      </c>
      <c r="E31" s="149">
        <f>SUM(E9:E30)</f>
        <v>26</v>
      </c>
      <c r="F31" s="150">
        <f t="shared" ref="F31" si="2">SUM(F9:F30)</f>
        <v>20</v>
      </c>
      <c r="G31" s="110">
        <f>SUM(G9:G30)</f>
        <v>75</v>
      </c>
      <c r="H31" s="11"/>
    </row>
    <row r="32" spans="2:8" ht="15.75" thickBot="1"/>
    <row r="33" spans="3:7" ht="15.75" thickBot="1">
      <c r="C33" s="312"/>
    </row>
    <row r="34" spans="3:7" ht="15.75" thickBot="1">
      <c r="C34" s="549" t="s">
        <v>1</v>
      </c>
      <c r="D34" s="551" t="s">
        <v>16</v>
      </c>
      <c r="E34" s="547"/>
      <c r="F34" s="547"/>
      <c r="G34" s="556"/>
    </row>
    <row r="35" spans="3:7" ht="16.5" thickTop="1" thickBot="1">
      <c r="C35" s="560"/>
      <c r="D35" s="307" t="s">
        <v>94</v>
      </c>
      <c r="E35" s="239" t="s">
        <v>95</v>
      </c>
      <c r="F35" s="239" t="s">
        <v>96</v>
      </c>
      <c r="G35" s="188" t="s">
        <v>17</v>
      </c>
    </row>
    <row r="36" spans="3:7">
      <c r="C36" s="130" t="s">
        <v>73</v>
      </c>
      <c r="D36" s="179">
        <v>2</v>
      </c>
      <c r="E36" s="180">
        <v>2</v>
      </c>
      <c r="F36" s="135">
        <v>3</v>
      </c>
      <c r="G36" s="26">
        <f t="shared" ref="G36:G47" si="3">SUM(D36:F36)</f>
        <v>7</v>
      </c>
    </row>
    <row r="37" spans="3:7">
      <c r="C37" s="313" t="s">
        <v>74</v>
      </c>
      <c r="D37" s="308">
        <v>1</v>
      </c>
      <c r="E37" s="112">
        <v>1</v>
      </c>
      <c r="F37" s="136">
        <v>1</v>
      </c>
      <c r="G37" s="26">
        <f t="shared" si="3"/>
        <v>3</v>
      </c>
    </row>
    <row r="38" spans="3:7" ht="25.5">
      <c r="C38" s="303" t="s">
        <v>116</v>
      </c>
      <c r="D38" s="309">
        <v>2</v>
      </c>
      <c r="E38" s="72">
        <v>1</v>
      </c>
      <c r="F38" s="136"/>
      <c r="G38" s="26">
        <f t="shared" si="3"/>
        <v>3</v>
      </c>
    </row>
    <row r="39" spans="3:7">
      <c r="C39" s="303" t="s">
        <v>121</v>
      </c>
      <c r="D39" s="309"/>
      <c r="E39" s="240"/>
      <c r="F39" s="171"/>
      <c r="G39" s="26">
        <f t="shared" si="3"/>
        <v>0</v>
      </c>
    </row>
    <row r="40" spans="3:7">
      <c r="C40" s="248" t="s">
        <v>114</v>
      </c>
      <c r="D40" s="310">
        <v>1</v>
      </c>
      <c r="E40" s="112">
        <v>1</v>
      </c>
      <c r="F40" s="136">
        <v>1</v>
      </c>
      <c r="G40" s="26">
        <f t="shared" si="3"/>
        <v>3</v>
      </c>
    </row>
    <row r="41" spans="3:7" ht="25.5">
      <c r="C41" s="248" t="s">
        <v>119</v>
      </c>
      <c r="D41" s="304"/>
      <c r="E41" s="112">
        <v>1</v>
      </c>
      <c r="F41" s="136"/>
      <c r="G41" s="26">
        <f t="shared" si="3"/>
        <v>1</v>
      </c>
    </row>
    <row r="42" spans="3:7">
      <c r="C42" s="303" t="s">
        <v>118</v>
      </c>
      <c r="D42" s="304"/>
      <c r="E42" s="112">
        <v>1</v>
      </c>
      <c r="F42" s="136"/>
      <c r="G42" s="26">
        <f t="shared" si="3"/>
        <v>1</v>
      </c>
    </row>
    <row r="43" spans="3:7">
      <c r="C43" s="248" t="s">
        <v>115</v>
      </c>
      <c r="D43" s="304">
        <v>1</v>
      </c>
      <c r="E43" s="72"/>
      <c r="F43" s="138">
        <v>1</v>
      </c>
      <c r="G43" s="26">
        <f t="shared" si="3"/>
        <v>2</v>
      </c>
    </row>
    <row r="44" spans="3:7">
      <c r="C44" s="303" t="s">
        <v>156</v>
      </c>
      <c r="D44" s="304"/>
      <c r="E44" s="112"/>
      <c r="F44" s="136"/>
      <c r="G44" s="26">
        <f t="shared" si="3"/>
        <v>0</v>
      </c>
    </row>
    <row r="45" spans="3:7">
      <c r="C45" s="299" t="s">
        <v>54</v>
      </c>
      <c r="D45" s="304"/>
      <c r="E45" s="305"/>
      <c r="F45" s="306"/>
      <c r="G45" s="26">
        <f t="shared" si="3"/>
        <v>0</v>
      </c>
    </row>
    <row r="46" spans="3:7">
      <c r="C46" s="303" t="s">
        <v>75</v>
      </c>
      <c r="D46" s="304"/>
      <c r="E46" s="72"/>
      <c r="F46" s="138"/>
      <c r="G46" s="26">
        <f t="shared" si="3"/>
        <v>0</v>
      </c>
    </row>
    <row r="47" spans="3:7">
      <c r="C47" s="248" t="s">
        <v>24</v>
      </c>
      <c r="D47" s="311"/>
      <c r="E47" s="114"/>
      <c r="F47" s="139"/>
      <c r="G47" s="26">
        <f t="shared" si="3"/>
        <v>0</v>
      </c>
    </row>
    <row r="48" spans="3:7" ht="15.75" thickBot="1">
      <c r="C48" s="248" t="s">
        <v>157</v>
      </c>
      <c r="D48" s="304">
        <v>1</v>
      </c>
      <c r="E48" s="112"/>
      <c r="F48" s="136"/>
      <c r="G48" s="26">
        <f t="shared" ref="G48" si="4">SUM(D48:F48)</f>
        <v>1</v>
      </c>
    </row>
    <row r="49" spans="3:7" ht="15.75" thickBot="1">
      <c r="C49" s="56" t="s">
        <v>2</v>
      </c>
      <c r="D49" s="32">
        <f>SUM(D36:D48)</f>
        <v>8</v>
      </c>
      <c r="E49" s="21">
        <f>SUM(E36:E48)</f>
        <v>7</v>
      </c>
      <c r="F49" s="21">
        <f>SUM(F36:F48)</f>
        <v>6</v>
      </c>
      <c r="G49" s="23">
        <f>SUM(G36:G48)</f>
        <v>21</v>
      </c>
    </row>
    <row r="50" spans="3:7" ht="15.75" thickBot="1"/>
    <row r="51" spans="3:7" ht="15.75" thickBot="1">
      <c r="C51" s="549" t="s">
        <v>1</v>
      </c>
      <c r="D51" s="551" t="s">
        <v>608</v>
      </c>
      <c r="E51" s="547"/>
      <c r="F51" s="547"/>
      <c r="G51" s="556"/>
    </row>
    <row r="52" spans="3:7" ht="16.5" thickTop="1" thickBot="1">
      <c r="C52" s="560"/>
      <c r="D52" s="307" t="s">
        <v>94</v>
      </c>
      <c r="E52" s="239" t="s">
        <v>95</v>
      </c>
      <c r="F52" s="239" t="s">
        <v>96</v>
      </c>
      <c r="G52" s="188" t="s">
        <v>17</v>
      </c>
    </row>
    <row r="53" spans="3:7">
      <c r="C53" s="130" t="s">
        <v>73</v>
      </c>
      <c r="D53" s="179">
        <v>5</v>
      </c>
      <c r="E53" s="180">
        <v>2</v>
      </c>
      <c r="F53" s="135">
        <v>1</v>
      </c>
      <c r="G53" s="26">
        <f t="shared" ref="G53:G59" si="5">SUM(D53:F53)</f>
        <v>8</v>
      </c>
    </row>
    <row r="54" spans="3:7">
      <c r="C54" s="313" t="s">
        <v>74</v>
      </c>
      <c r="D54" s="308">
        <v>0</v>
      </c>
      <c r="E54" s="112">
        <v>1</v>
      </c>
      <c r="F54" s="136">
        <v>1</v>
      </c>
      <c r="G54" s="26">
        <f t="shared" si="5"/>
        <v>2</v>
      </c>
    </row>
    <row r="55" spans="3:7" ht="25.5">
      <c r="C55" s="303" t="s">
        <v>116</v>
      </c>
      <c r="D55" s="309"/>
      <c r="E55" s="72"/>
      <c r="F55" s="136"/>
      <c r="G55" s="26">
        <f t="shared" si="5"/>
        <v>0</v>
      </c>
    </row>
    <row r="56" spans="3:7" ht="25.5">
      <c r="C56" s="248" t="s">
        <v>119</v>
      </c>
      <c r="D56" s="304"/>
      <c r="E56" s="112">
        <v>1</v>
      </c>
      <c r="F56" s="136"/>
      <c r="G56" s="26">
        <f t="shared" si="5"/>
        <v>1</v>
      </c>
    </row>
    <row r="57" spans="3:7">
      <c r="C57" s="303" t="s">
        <v>118</v>
      </c>
      <c r="D57" s="304">
        <v>1</v>
      </c>
      <c r="E57" s="112"/>
      <c r="F57" s="136"/>
      <c r="G57" s="26">
        <f t="shared" si="5"/>
        <v>1</v>
      </c>
    </row>
    <row r="58" spans="3:7">
      <c r="C58" s="303" t="s">
        <v>156</v>
      </c>
      <c r="D58" s="304"/>
      <c r="E58" s="112"/>
      <c r="F58" s="136"/>
      <c r="G58" s="26">
        <f t="shared" si="5"/>
        <v>0</v>
      </c>
    </row>
    <row r="59" spans="3:7" ht="15.75" thickBot="1">
      <c r="C59" s="248" t="s">
        <v>216</v>
      </c>
      <c r="D59" s="304"/>
      <c r="E59" s="112"/>
      <c r="F59" s="136">
        <v>1</v>
      </c>
      <c r="G59" s="26">
        <f t="shared" si="5"/>
        <v>1</v>
      </c>
    </row>
    <row r="60" spans="3:7" ht="15.75" thickBot="1">
      <c r="C60" s="56" t="s">
        <v>2</v>
      </c>
      <c r="D60" s="32">
        <f>SUM(D53:D59)</f>
        <v>6</v>
      </c>
      <c r="E60" s="21">
        <f>SUM(E53:E59)</f>
        <v>4</v>
      </c>
      <c r="F60" s="21">
        <f>SUM(F53:F59)</f>
        <v>3</v>
      </c>
      <c r="G60" s="23">
        <f>SUM(G53:G59)</f>
        <v>13</v>
      </c>
    </row>
    <row r="61" spans="3:7" ht="15.75" thickBot="1"/>
    <row r="62" spans="3:7" ht="15.75" thickBot="1">
      <c r="C62" s="553" t="s">
        <v>1</v>
      </c>
      <c r="D62" s="546" t="s">
        <v>609</v>
      </c>
      <c r="E62" s="547"/>
      <c r="F62" s="547"/>
      <c r="G62" s="548"/>
    </row>
    <row r="63" spans="3:7" ht="16.5" thickTop="1" thickBot="1">
      <c r="C63" s="554"/>
      <c r="D63" s="238" t="s">
        <v>94</v>
      </c>
      <c r="E63" s="239" t="s">
        <v>95</v>
      </c>
      <c r="F63" s="239" t="s">
        <v>96</v>
      </c>
      <c r="G63" s="37" t="s">
        <v>17</v>
      </c>
    </row>
    <row r="64" spans="3:7">
      <c r="C64" s="130" t="s">
        <v>33</v>
      </c>
      <c r="D64" s="124">
        <v>2</v>
      </c>
      <c r="E64" s="115">
        <v>5</v>
      </c>
      <c r="F64" s="135">
        <v>3</v>
      </c>
      <c r="G64" s="26">
        <f t="shared" ref="G64:G67" si="6">SUM(D64:F64)</f>
        <v>10</v>
      </c>
    </row>
    <row r="65" spans="3:7">
      <c r="C65" s="132" t="s">
        <v>29</v>
      </c>
      <c r="D65" s="126">
        <v>3</v>
      </c>
      <c r="E65" s="113">
        <v>0</v>
      </c>
      <c r="F65" s="137">
        <v>1</v>
      </c>
      <c r="G65" s="26">
        <f t="shared" si="6"/>
        <v>4</v>
      </c>
    </row>
    <row r="66" spans="3:7">
      <c r="C66" s="130" t="s">
        <v>38</v>
      </c>
      <c r="D66" s="124">
        <v>2</v>
      </c>
      <c r="E66" s="115">
        <v>1</v>
      </c>
      <c r="F66" s="135">
        <v>0</v>
      </c>
      <c r="G66" s="26">
        <f t="shared" si="6"/>
        <v>3</v>
      </c>
    </row>
    <row r="67" spans="3:7" ht="15.75" thickBot="1">
      <c r="C67" s="132" t="s">
        <v>32</v>
      </c>
      <c r="D67" s="126">
        <v>0</v>
      </c>
      <c r="E67" s="113">
        <v>0</v>
      </c>
      <c r="F67" s="137">
        <v>1</v>
      </c>
      <c r="G67" s="26">
        <f t="shared" si="6"/>
        <v>1</v>
      </c>
    </row>
    <row r="68" spans="3:7" ht="15.75" thickBot="1">
      <c r="C68" s="56" t="s">
        <v>2</v>
      </c>
      <c r="D68" s="32">
        <f>SUM(D64:D67)</f>
        <v>7</v>
      </c>
      <c r="E68" s="21">
        <f>SUM(E64:E67)</f>
        <v>6</v>
      </c>
      <c r="F68" s="21">
        <f>SUM(F64:F67)</f>
        <v>5</v>
      </c>
      <c r="G68" s="23">
        <f>SUM(G64:G67)</f>
        <v>18</v>
      </c>
    </row>
    <row r="69" spans="3:7" ht="15.75" thickBot="1"/>
    <row r="70" spans="3:7">
      <c r="C70" s="603" t="s">
        <v>1</v>
      </c>
      <c r="D70" s="605" t="s">
        <v>479</v>
      </c>
      <c r="E70" s="605"/>
      <c r="F70" s="605"/>
      <c r="G70" s="606"/>
    </row>
    <row r="71" spans="3:7" ht="15.75" thickBot="1">
      <c r="C71" s="604"/>
      <c r="D71" s="500" t="s">
        <v>94</v>
      </c>
      <c r="E71" s="500" t="s">
        <v>95</v>
      </c>
      <c r="F71" s="500" t="s">
        <v>96</v>
      </c>
      <c r="G71" s="501" t="s">
        <v>17</v>
      </c>
    </row>
    <row r="72" spans="3:7">
      <c r="C72" s="497" t="s">
        <v>33</v>
      </c>
      <c r="D72" s="498">
        <v>3</v>
      </c>
      <c r="E72" s="115">
        <v>4</v>
      </c>
      <c r="F72" s="498">
        <v>2</v>
      </c>
      <c r="G72" s="499">
        <f t="shared" ref="G72:G78" si="7">SUM(D72:F72)</f>
        <v>9</v>
      </c>
    </row>
    <row r="73" spans="3:7">
      <c r="C73" s="485" t="s">
        <v>38</v>
      </c>
      <c r="D73" s="484">
        <v>2</v>
      </c>
      <c r="E73" s="495">
        <v>2</v>
      </c>
      <c r="F73" s="491">
        <v>4</v>
      </c>
      <c r="G73" s="494">
        <f t="shared" si="7"/>
        <v>8</v>
      </c>
    </row>
    <row r="74" spans="3:7" ht="15" customHeight="1">
      <c r="C74" s="483" t="s">
        <v>13</v>
      </c>
      <c r="D74" s="492">
        <v>0</v>
      </c>
      <c r="E74" s="493">
        <v>2</v>
      </c>
      <c r="F74" s="492">
        <v>0</v>
      </c>
      <c r="G74" s="494">
        <f t="shared" si="7"/>
        <v>2</v>
      </c>
    </row>
    <row r="75" spans="3:7">
      <c r="C75" s="485" t="s">
        <v>256</v>
      </c>
      <c r="D75" s="484">
        <v>0</v>
      </c>
      <c r="E75" s="495">
        <v>0</v>
      </c>
      <c r="F75" s="491">
        <v>1</v>
      </c>
      <c r="G75" s="494">
        <f t="shared" si="7"/>
        <v>1</v>
      </c>
    </row>
    <row r="76" spans="3:7">
      <c r="C76" s="485" t="s">
        <v>469</v>
      </c>
      <c r="D76" s="503">
        <v>1</v>
      </c>
      <c r="E76" s="503">
        <v>0</v>
      </c>
      <c r="F76" s="503">
        <v>0</v>
      </c>
      <c r="G76" s="504">
        <f t="shared" si="7"/>
        <v>1</v>
      </c>
    </row>
    <row r="77" spans="3:7">
      <c r="C77" s="488" t="s">
        <v>29</v>
      </c>
      <c r="D77" s="503">
        <v>1</v>
      </c>
      <c r="E77" s="503">
        <v>0</v>
      </c>
      <c r="F77" s="503">
        <v>0</v>
      </c>
      <c r="G77" s="504">
        <f t="shared" si="7"/>
        <v>1</v>
      </c>
    </row>
    <row r="78" spans="3:7">
      <c r="C78" s="483" t="s">
        <v>480</v>
      </c>
      <c r="D78" s="503">
        <v>1</v>
      </c>
      <c r="E78" s="503"/>
      <c r="F78" s="503"/>
      <c r="G78" s="504">
        <f t="shared" si="7"/>
        <v>1</v>
      </c>
    </row>
    <row r="79" spans="3:7" ht="15.75" thickBot="1">
      <c r="C79" s="496"/>
      <c r="D79" s="505">
        <f>SUM(D72:D78)</f>
        <v>8</v>
      </c>
      <c r="E79" s="505">
        <f t="shared" ref="E79:G79" si="8">SUM(E72:E78)</f>
        <v>8</v>
      </c>
      <c r="F79" s="505">
        <f t="shared" si="8"/>
        <v>7</v>
      </c>
      <c r="G79" s="505">
        <f t="shared" si="8"/>
        <v>23</v>
      </c>
    </row>
    <row r="123" spans="3:7" ht="15.75" thickBot="1"/>
    <row r="124" spans="3:7" ht="15.75" thickBot="1">
      <c r="C124" s="553" t="s">
        <v>1</v>
      </c>
      <c r="D124" s="546" t="s">
        <v>84</v>
      </c>
      <c r="E124" s="547"/>
      <c r="F124" s="547"/>
      <c r="G124" s="548"/>
    </row>
    <row r="125" spans="3:7" ht="16.5" thickTop="1" thickBot="1">
      <c r="C125" s="554"/>
      <c r="D125" s="238" t="s">
        <v>94</v>
      </c>
      <c r="E125" s="239" t="s">
        <v>95</v>
      </c>
      <c r="F125" s="239" t="s">
        <v>96</v>
      </c>
      <c r="G125" s="37" t="s">
        <v>17</v>
      </c>
    </row>
    <row r="126" spans="3:7">
      <c r="C126" s="130" t="s">
        <v>38</v>
      </c>
      <c r="D126" s="124">
        <v>2</v>
      </c>
      <c r="E126" s="115">
        <v>1</v>
      </c>
      <c r="F126" s="135">
        <v>1</v>
      </c>
      <c r="G126" s="26">
        <f t="shared" ref="G126:G136" si="9">SUM(D126:F126)</f>
        <v>4</v>
      </c>
    </row>
    <row r="127" spans="3:7">
      <c r="C127" s="131" t="s">
        <v>33</v>
      </c>
      <c r="D127" s="125"/>
      <c r="E127" s="112">
        <v>1</v>
      </c>
      <c r="F127" s="136"/>
      <c r="G127" s="26">
        <f t="shared" si="9"/>
        <v>1</v>
      </c>
    </row>
    <row r="128" spans="3:7">
      <c r="C128" s="132" t="s">
        <v>14</v>
      </c>
      <c r="D128" s="126"/>
      <c r="E128" s="113"/>
      <c r="F128" s="137"/>
      <c r="G128" s="26">
        <f t="shared" si="9"/>
        <v>0</v>
      </c>
    </row>
    <row r="129" spans="3:7">
      <c r="C129" s="133" t="s">
        <v>55</v>
      </c>
      <c r="D129" s="127">
        <v>3</v>
      </c>
      <c r="E129" s="112"/>
      <c r="F129" s="136"/>
      <c r="G129" s="26">
        <f t="shared" si="9"/>
        <v>3</v>
      </c>
    </row>
    <row r="130" spans="3:7">
      <c r="C130" s="132" t="s">
        <v>56</v>
      </c>
      <c r="D130" s="126">
        <v>2</v>
      </c>
      <c r="E130" s="72">
        <v>1</v>
      </c>
      <c r="F130" s="136">
        <v>3</v>
      </c>
      <c r="G130" s="26">
        <f t="shared" si="9"/>
        <v>6</v>
      </c>
    </row>
    <row r="131" spans="3:7">
      <c r="C131" s="133" t="s">
        <v>51</v>
      </c>
      <c r="D131" s="128"/>
      <c r="E131" s="72"/>
      <c r="F131" s="138"/>
      <c r="G131" s="26">
        <f t="shared" si="9"/>
        <v>0</v>
      </c>
    </row>
    <row r="132" spans="3:7">
      <c r="C132" s="132" t="s">
        <v>29</v>
      </c>
      <c r="D132" s="128"/>
      <c r="E132" s="112"/>
      <c r="F132" s="136"/>
      <c r="G132" s="26">
        <f t="shared" si="9"/>
        <v>0</v>
      </c>
    </row>
    <row r="133" spans="3:7">
      <c r="C133" s="133" t="s">
        <v>32</v>
      </c>
      <c r="D133" s="128"/>
      <c r="E133" s="72">
        <v>2</v>
      </c>
      <c r="F133" s="138"/>
      <c r="G133" s="26">
        <f t="shared" si="9"/>
        <v>2</v>
      </c>
    </row>
    <row r="134" spans="3:7">
      <c r="C134" s="133" t="s">
        <v>53</v>
      </c>
      <c r="D134" s="129"/>
      <c r="E134" s="114"/>
      <c r="F134" s="139"/>
      <c r="G134" s="26">
        <f t="shared" si="9"/>
        <v>0</v>
      </c>
    </row>
    <row r="135" spans="3:7">
      <c r="C135" s="133" t="s">
        <v>54</v>
      </c>
      <c r="D135" s="128"/>
      <c r="E135" s="112"/>
      <c r="F135" s="136"/>
      <c r="G135" s="26">
        <f t="shared" si="9"/>
        <v>0</v>
      </c>
    </row>
    <row r="136" spans="3:7" ht="15.75" thickBot="1">
      <c r="C136" s="133" t="s">
        <v>76</v>
      </c>
      <c r="D136" s="126"/>
      <c r="E136" s="72"/>
      <c r="F136" s="138">
        <v>1</v>
      </c>
      <c r="G136" s="26">
        <f t="shared" si="9"/>
        <v>1</v>
      </c>
    </row>
    <row r="137" spans="3:7" ht="15.75" thickBot="1">
      <c r="C137" s="56" t="s">
        <v>2</v>
      </c>
      <c r="D137" s="32">
        <f t="shared" ref="D137:G137" si="10">SUM(D126:D136)</f>
        <v>7</v>
      </c>
      <c r="E137" s="21">
        <f t="shared" si="10"/>
        <v>5</v>
      </c>
      <c r="F137" s="21">
        <f t="shared" si="10"/>
        <v>5</v>
      </c>
      <c r="G137" s="23">
        <f t="shared" si="10"/>
        <v>17</v>
      </c>
    </row>
    <row r="138" spans="3:7" ht="15.75" thickBot="1"/>
    <row r="139" spans="3:7" ht="15.75" thickBot="1">
      <c r="C139" s="553" t="s">
        <v>1</v>
      </c>
      <c r="D139" s="546" t="s">
        <v>46</v>
      </c>
      <c r="E139" s="547"/>
      <c r="F139" s="547"/>
      <c r="G139" s="548"/>
    </row>
    <row r="140" spans="3:7" ht="16.5" thickTop="1" thickBot="1">
      <c r="C140" s="554"/>
      <c r="D140" s="238" t="s">
        <v>94</v>
      </c>
      <c r="E140" s="239" t="s">
        <v>95</v>
      </c>
      <c r="F140" s="239" t="s">
        <v>96</v>
      </c>
      <c r="G140" s="37" t="s">
        <v>17</v>
      </c>
    </row>
    <row r="141" spans="3:7">
      <c r="C141" s="130" t="s">
        <v>38</v>
      </c>
      <c r="D141" s="124">
        <v>5</v>
      </c>
      <c r="E141" s="115">
        <v>4</v>
      </c>
      <c r="F141" s="135">
        <v>1</v>
      </c>
      <c r="G141" s="26">
        <f t="shared" ref="G141:G151" si="11">SUM(D141:F141)</f>
        <v>10</v>
      </c>
    </row>
    <row r="142" spans="3:7">
      <c r="C142" s="131" t="s">
        <v>33</v>
      </c>
      <c r="D142" s="125">
        <v>3</v>
      </c>
      <c r="E142" s="112">
        <v>2</v>
      </c>
      <c r="F142" s="136">
        <v>1</v>
      </c>
      <c r="G142" s="26">
        <f t="shared" si="11"/>
        <v>6</v>
      </c>
    </row>
    <row r="143" spans="3:7">
      <c r="C143" s="132" t="s">
        <v>14</v>
      </c>
      <c r="D143" s="126"/>
      <c r="E143" s="113"/>
      <c r="F143" s="137"/>
      <c r="G143" s="26">
        <f t="shared" si="11"/>
        <v>0</v>
      </c>
    </row>
    <row r="144" spans="3:7">
      <c r="C144" s="133" t="s">
        <v>55</v>
      </c>
      <c r="D144" s="127"/>
      <c r="E144" s="112"/>
      <c r="F144" s="136"/>
      <c r="G144" s="26">
        <f t="shared" si="11"/>
        <v>0</v>
      </c>
    </row>
    <row r="145" spans="3:7">
      <c r="C145" s="132" t="s">
        <v>56</v>
      </c>
      <c r="D145" s="126"/>
      <c r="E145" s="72"/>
      <c r="F145" s="136"/>
      <c r="G145" s="26">
        <f t="shared" si="11"/>
        <v>0</v>
      </c>
    </row>
    <row r="146" spans="3:7">
      <c r="C146" s="133" t="s">
        <v>51</v>
      </c>
      <c r="D146" s="128"/>
      <c r="E146" s="72"/>
      <c r="F146" s="138"/>
      <c r="G146" s="26">
        <f t="shared" si="11"/>
        <v>0</v>
      </c>
    </row>
    <row r="147" spans="3:7">
      <c r="C147" s="132" t="s">
        <v>29</v>
      </c>
      <c r="D147" s="128"/>
      <c r="E147" s="112"/>
      <c r="F147" s="136"/>
      <c r="G147" s="26">
        <f t="shared" si="11"/>
        <v>0</v>
      </c>
    </row>
    <row r="148" spans="3:7">
      <c r="C148" s="133" t="s">
        <v>32</v>
      </c>
      <c r="D148" s="128"/>
      <c r="E148" s="72"/>
      <c r="F148" s="138"/>
      <c r="G148" s="26">
        <f t="shared" si="11"/>
        <v>0</v>
      </c>
    </row>
    <row r="149" spans="3:7">
      <c r="C149" s="133" t="s">
        <v>53</v>
      </c>
      <c r="D149" s="129"/>
      <c r="E149" s="114"/>
      <c r="F149" s="139"/>
      <c r="G149" s="26">
        <f t="shared" si="11"/>
        <v>0</v>
      </c>
    </row>
    <row r="150" spans="3:7">
      <c r="C150" s="133" t="s">
        <v>54</v>
      </c>
      <c r="D150" s="128"/>
      <c r="E150" s="112"/>
      <c r="F150" s="136"/>
      <c r="G150" s="26">
        <f t="shared" si="11"/>
        <v>0</v>
      </c>
    </row>
    <row r="151" spans="3:7" ht="15.75" thickBot="1">
      <c r="C151" s="133" t="s">
        <v>85</v>
      </c>
      <c r="D151" s="126"/>
      <c r="E151" s="72"/>
      <c r="F151" s="138">
        <v>1</v>
      </c>
      <c r="G151" s="26">
        <f t="shared" si="11"/>
        <v>1</v>
      </c>
    </row>
    <row r="152" spans="3:7" ht="15.75" thickBot="1">
      <c r="C152" s="56" t="s">
        <v>2</v>
      </c>
      <c r="D152" s="32">
        <f t="shared" ref="D152:G152" si="12">SUM(D141:D151)</f>
        <v>8</v>
      </c>
      <c r="E152" s="21">
        <f t="shared" si="12"/>
        <v>6</v>
      </c>
      <c r="F152" s="21">
        <f t="shared" si="12"/>
        <v>3</v>
      </c>
      <c r="G152" s="23">
        <f t="shared" si="12"/>
        <v>17</v>
      </c>
    </row>
    <row r="153" spans="3:7" ht="15.75" thickBot="1"/>
    <row r="154" spans="3:7" ht="15.75" thickBot="1">
      <c r="C154" s="553" t="s">
        <v>1</v>
      </c>
      <c r="D154" s="546" t="s">
        <v>47</v>
      </c>
      <c r="E154" s="547"/>
      <c r="F154" s="547"/>
      <c r="G154" s="548"/>
    </row>
    <row r="155" spans="3:7" ht="16.5" thickTop="1" thickBot="1">
      <c r="C155" s="554"/>
      <c r="D155" s="238" t="s">
        <v>94</v>
      </c>
      <c r="E155" s="239" t="s">
        <v>95</v>
      </c>
      <c r="F155" s="239" t="s">
        <v>96</v>
      </c>
      <c r="G155" s="37" t="s">
        <v>17</v>
      </c>
    </row>
    <row r="156" spans="3:7">
      <c r="C156" s="130" t="s">
        <v>38</v>
      </c>
      <c r="D156" s="124">
        <v>5</v>
      </c>
      <c r="E156" s="115">
        <v>3</v>
      </c>
      <c r="F156" s="135">
        <v>1</v>
      </c>
      <c r="G156" s="26">
        <f t="shared" ref="G156:G166" si="13">SUM(D156:F156)</f>
        <v>9</v>
      </c>
    </row>
    <row r="157" spans="3:7">
      <c r="C157" s="131" t="s">
        <v>33</v>
      </c>
      <c r="D157" s="125"/>
      <c r="E157" s="112">
        <v>1</v>
      </c>
      <c r="F157" s="136"/>
      <c r="G157" s="26">
        <f t="shared" si="13"/>
        <v>1</v>
      </c>
    </row>
    <row r="158" spans="3:7">
      <c r="C158" s="132" t="s">
        <v>14</v>
      </c>
      <c r="D158" s="126"/>
      <c r="E158" s="113"/>
      <c r="F158" s="137"/>
      <c r="G158" s="26">
        <f t="shared" si="13"/>
        <v>0</v>
      </c>
    </row>
    <row r="159" spans="3:7">
      <c r="C159" s="133" t="s">
        <v>55</v>
      </c>
      <c r="D159" s="127"/>
      <c r="E159" s="112"/>
      <c r="F159" s="136"/>
      <c r="G159" s="26">
        <f t="shared" si="13"/>
        <v>0</v>
      </c>
    </row>
    <row r="160" spans="3:7">
      <c r="C160" s="132" t="s">
        <v>56</v>
      </c>
      <c r="D160" s="126">
        <v>1</v>
      </c>
      <c r="E160" s="72">
        <v>2</v>
      </c>
      <c r="F160" s="136">
        <v>1</v>
      </c>
      <c r="G160" s="26">
        <f t="shared" si="13"/>
        <v>4</v>
      </c>
    </row>
    <row r="161" spans="3:7">
      <c r="C161" s="133" t="s">
        <v>30</v>
      </c>
      <c r="D161" s="128"/>
      <c r="E161" s="72"/>
      <c r="F161" s="138">
        <v>1</v>
      </c>
      <c r="G161" s="26">
        <f t="shared" si="13"/>
        <v>1</v>
      </c>
    </row>
    <row r="162" spans="3:7">
      <c r="C162" s="132" t="s">
        <v>82</v>
      </c>
      <c r="D162" s="128">
        <v>2</v>
      </c>
      <c r="E162" s="112"/>
      <c r="F162" s="136">
        <v>1</v>
      </c>
      <c r="G162" s="26">
        <f t="shared" si="13"/>
        <v>3</v>
      </c>
    </row>
    <row r="163" spans="3:7">
      <c r="C163" s="133" t="s">
        <v>32</v>
      </c>
      <c r="D163" s="128"/>
      <c r="E163" s="72"/>
      <c r="F163" s="138"/>
      <c r="G163" s="26">
        <f t="shared" si="13"/>
        <v>0</v>
      </c>
    </row>
    <row r="164" spans="3:7">
      <c r="C164" s="133" t="s">
        <v>53</v>
      </c>
      <c r="D164" s="129"/>
      <c r="E164" s="114"/>
      <c r="F164" s="139"/>
      <c r="G164" s="26">
        <f t="shared" si="13"/>
        <v>0</v>
      </c>
    </row>
    <row r="165" spans="3:7">
      <c r="C165" s="133" t="s">
        <v>54</v>
      </c>
      <c r="D165" s="128"/>
      <c r="E165" s="112"/>
      <c r="F165" s="136"/>
      <c r="G165" s="26">
        <f t="shared" si="13"/>
        <v>0</v>
      </c>
    </row>
    <row r="166" spans="3:7" ht="15.75" thickBot="1">
      <c r="C166" s="133" t="s">
        <v>85</v>
      </c>
      <c r="D166" s="126"/>
      <c r="E166" s="72"/>
      <c r="F166" s="138"/>
      <c r="G166" s="26">
        <f t="shared" si="13"/>
        <v>0</v>
      </c>
    </row>
    <row r="167" spans="3:7" ht="15.75" thickBot="1">
      <c r="C167" s="56" t="s">
        <v>2</v>
      </c>
      <c r="D167" s="32">
        <f t="shared" ref="D167:G167" si="14">SUM(D156:D166)</f>
        <v>8</v>
      </c>
      <c r="E167" s="21">
        <f t="shared" si="14"/>
        <v>6</v>
      </c>
      <c r="F167" s="21">
        <f t="shared" si="14"/>
        <v>4</v>
      </c>
      <c r="G167" s="23">
        <f t="shared" si="14"/>
        <v>18</v>
      </c>
    </row>
    <row r="169" spans="3:7" ht="15.75" thickBot="1"/>
    <row r="170" spans="3:7" ht="15.75" thickBot="1">
      <c r="C170" s="549" t="s">
        <v>1</v>
      </c>
      <c r="D170" s="561" t="s">
        <v>93</v>
      </c>
      <c r="E170" s="547"/>
      <c r="F170" s="547"/>
      <c r="G170" s="556"/>
    </row>
    <row r="171" spans="3:7" ht="16.5" thickTop="1" thickBot="1">
      <c r="C171" s="560"/>
      <c r="D171" s="238" t="s">
        <v>94</v>
      </c>
      <c r="E171" s="239" t="s">
        <v>95</v>
      </c>
      <c r="F171" s="239" t="s">
        <v>96</v>
      </c>
      <c r="G171" s="188" t="s">
        <v>17</v>
      </c>
    </row>
    <row r="172" spans="3:7">
      <c r="C172" s="194" t="s">
        <v>38</v>
      </c>
      <c r="D172" s="232">
        <v>2</v>
      </c>
      <c r="E172" s="233">
        <v>2</v>
      </c>
      <c r="F172" s="234">
        <v>3</v>
      </c>
      <c r="G172" s="70">
        <f t="shared" ref="G172:G182" si="15">SUM(D172:F172)</f>
        <v>7</v>
      </c>
    </row>
    <row r="173" spans="3:7">
      <c r="C173" s="212" t="s">
        <v>33</v>
      </c>
      <c r="D173" s="227">
        <v>2</v>
      </c>
      <c r="E173" s="207">
        <v>1</v>
      </c>
      <c r="F173" s="207">
        <v>1</v>
      </c>
      <c r="G173" s="70">
        <f t="shared" si="15"/>
        <v>4</v>
      </c>
    </row>
    <row r="174" spans="3:7">
      <c r="C174" s="214" t="s">
        <v>88</v>
      </c>
      <c r="D174" s="172"/>
      <c r="E174" s="173"/>
      <c r="F174" s="183"/>
      <c r="G174" s="70">
        <f t="shared" si="15"/>
        <v>0</v>
      </c>
    </row>
    <row r="175" spans="3:7">
      <c r="C175" s="212" t="s">
        <v>87</v>
      </c>
      <c r="D175" s="228">
        <v>1</v>
      </c>
      <c r="E175" s="207">
        <v>1</v>
      </c>
      <c r="F175" s="207"/>
      <c r="G175" s="70">
        <f t="shared" si="15"/>
        <v>2</v>
      </c>
    </row>
    <row r="176" spans="3:7">
      <c r="C176" s="214" t="s">
        <v>18</v>
      </c>
      <c r="D176" s="172"/>
      <c r="E176" s="176"/>
      <c r="F176" s="207"/>
      <c r="G176" s="70">
        <f t="shared" si="15"/>
        <v>0</v>
      </c>
    </row>
    <row r="177" spans="3:7">
      <c r="C177" s="212" t="s">
        <v>36</v>
      </c>
      <c r="D177" s="226"/>
      <c r="E177" s="176"/>
      <c r="F177" s="176">
        <v>1</v>
      </c>
      <c r="G177" s="70">
        <f t="shared" si="15"/>
        <v>1</v>
      </c>
    </row>
    <row r="178" spans="3:7" ht="25.5">
      <c r="C178" s="214" t="s">
        <v>89</v>
      </c>
      <c r="D178" s="226">
        <v>1</v>
      </c>
      <c r="E178" s="207"/>
      <c r="F178" s="207"/>
      <c r="G178" s="70">
        <f t="shared" si="15"/>
        <v>1</v>
      </c>
    </row>
    <row r="179" spans="3:7" ht="25.5">
      <c r="C179" s="230" t="s">
        <v>13</v>
      </c>
      <c r="D179" s="226"/>
      <c r="E179" s="176"/>
      <c r="F179" s="176"/>
      <c r="G179" s="70">
        <f t="shared" si="15"/>
        <v>0</v>
      </c>
    </row>
    <row r="180" spans="3:7">
      <c r="C180" s="230" t="s">
        <v>90</v>
      </c>
      <c r="D180" s="229"/>
      <c r="E180" s="206">
        <v>1</v>
      </c>
      <c r="F180" s="206"/>
      <c r="G180" s="70">
        <f t="shared" si="15"/>
        <v>1</v>
      </c>
    </row>
    <row r="181" spans="3:7">
      <c r="C181" s="231" t="s">
        <v>91</v>
      </c>
      <c r="D181" s="226"/>
      <c r="E181" s="207">
        <v>1</v>
      </c>
      <c r="F181" s="207"/>
      <c r="G181" s="70">
        <f t="shared" si="15"/>
        <v>1</v>
      </c>
    </row>
    <row r="182" spans="3:7" ht="15.75" thickBot="1">
      <c r="C182" s="235"/>
      <c r="D182" s="144"/>
      <c r="E182" s="236"/>
      <c r="F182" s="236"/>
      <c r="G182" s="237">
        <f t="shared" si="15"/>
        <v>0</v>
      </c>
    </row>
    <row r="183" spans="3:7" ht="15.75" thickBot="1">
      <c r="C183" s="59" t="s">
        <v>2</v>
      </c>
      <c r="D183" s="32">
        <f t="shared" ref="D183:G183" si="16">SUM(D172:D182)</f>
        <v>6</v>
      </c>
      <c r="E183" s="21">
        <f t="shared" si="16"/>
        <v>6</v>
      </c>
      <c r="F183" s="21">
        <f t="shared" si="16"/>
        <v>5</v>
      </c>
      <c r="G183" s="23">
        <f t="shared" si="16"/>
        <v>17</v>
      </c>
    </row>
    <row r="184" spans="3:7" ht="15.75" thickBot="1"/>
    <row r="185" spans="3:7" ht="15.75" thickBot="1">
      <c r="C185" s="553" t="s">
        <v>1</v>
      </c>
      <c r="D185" s="546" t="s">
        <v>98</v>
      </c>
      <c r="E185" s="547"/>
      <c r="F185" s="547"/>
      <c r="G185" s="548"/>
    </row>
    <row r="186" spans="3:7" ht="16.5" thickTop="1" thickBot="1">
      <c r="C186" s="554"/>
      <c r="D186" s="238" t="s">
        <v>94</v>
      </c>
      <c r="E186" s="239" t="s">
        <v>95</v>
      </c>
      <c r="F186" s="239" t="s">
        <v>96</v>
      </c>
      <c r="G186" s="37" t="s">
        <v>17</v>
      </c>
    </row>
    <row r="187" spans="3:7">
      <c r="C187" s="130" t="s">
        <v>38</v>
      </c>
      <c r="D187" s="124">
        <v>3</v>
      </c>
      <c r="E187" s="115">
        <v>2</v>
      </c>
      <c r="F187" s="135">
        <v>2</v>
      </c>
      <c r="G187" s="26">
        <f t="shared" ref="G187:G191" si="17">SUM(D187:F187)</f>
        <v>7</v>
      </c>
    </row>
    <row r="188" spans="3:7">
      <c r="C188" s="131" t="s">
        <v>33</v>
      </c>
      <c r="D188" s="125">
        <v>2</v>
      </c>
      <c r="E188" s="112">
        <v>1</v>
      </c>
      <c r="F188" s="136">
        <v>1</v>
      </c>
      <c r="G188" s="26">
        <f t="shared" si="17"/>
        <v>4</v>
      </c>
    </row>
    <row r="189" spans="3:7">
      <c r="C189" s="132" t="s">
        <v>99</v>
      </c>
      <c r="D189" s="126">
        <v>3</v>
      </c>
      <c r="E189" s="113">
        <v>2</v>
      </c>
      <c r="F189" s="137">
        <v>1</v>
      </c>
      <c r="G189" s="26">
        <f t="shared" si="17"/>
        <v>6</v>
      </c>
    </row>
    <row r="190" spans="3:7">
      <c r="C190" s="133" t="s">
        <v>30</v>
      </c>
      <c r="D190" s="128"/>
      <c r="E190" s="72"/>
      <c r="F190" s="138"/>
      <c r="G190" s="26">
        <f t="shared" si="17"/>
        <v>0</v>
      </c>
    </row>
    <row r="191" spans="3:7" ht="15.75" thickBot="1">
      <c r="C191" s="132" t="s">
        <v>97</v>
      </c>
      <c r="D191" s="128"/>
      <c r="E191" s="112"/>
      <c r="F191" s="136"/>
      <c r="G191" s="26">
        <f t="shared" si="17"/>
        <v>0</v>
      </c>
    </row>
    <row r="192" spans="3:7" ht="15.75" thickBot="1">
      <c r="C192" s="56" t="s">
        <v>2</v>
      </c>
      <c r="D192" s="32">
        <f>SUM(D187:D191)</f>
        <v>8</v>
      </c>
      <c r="E192" s="21">
        <f>SUM(E187:E191)</f>
        <v>5</v>
      </c>
      <c r="F192" s="21">
        <f>SUM(F187:F191)</f>
        <v>4</v>
      </c>
      <c r="G192" s="23">
        <f>SUM(G187:G191)</f>
        <v>17</v>
      </c>
    </row>
    <row r="193" spans="3:7" ht="15.75" thickBot="1"/>
    <row r="194" spans="3:7" ht="15.75" thickBot="1">
      <c r="C194" s="553" t="s">
        <v>1</v>
      </c>
      <c r="D194" s="546" t="s">
        <v>42</v>
      </c>
      <c r="E194" s="547"/>
      <c r="F194" s="547"/>
      <c r="G194" s="548"/>
    </row>
    <row r="195" spans="3:7" ht="16.5" thickTop="1" thickBot="1">
      <c r="C195" s="554"/>
      <c r="D195" s="238" t="s">
        <v>94</v>
      </c>
      <c r="E195" s="239" t="s">
        <v>95</v>
      </c>
      <c r="F195" s="239" t="s">
        <v>96</v>
      </c>
      <c r="G195" s="37" t="s">
        <v>17</v>
      </c>
    </row>
    <row r="196" spans="3:7">
      <c r="C196" s="130" t="s">
        <v>38</v>
      </c>
      <c r="D196" s="124">
        <v>5</v>
      </c>
      <c r="E196" s="115"/>
      <c r="F196" s="135">
        <v>1</v>
      </c>
      <c r="G196" s="26">
        <f t="shared" ref="G196:G201" si="18">SUM(D196:F196)</f>
        <v>6</v>
      </c>
    </row>
    <row r="197" spans="3:7">
      <c r="C197" s="131" t="s">
        <v>33</v>
      </c>
      <c r="D197" s="125">
        <v>2</v>
      </c>
      <c r="E197" s="112"/>
      <c r="F197" s="136">
        <v>2</v>
      </c>
      <c r="G197" s="26">
        <f t="shared" si="18"/>
        <v>4</v>
      </c>
    </row>
    <row r="198" spans="3:7">
      <c r="C198" s="132" t="s">
        <v>99</v>
      </c>
      <c r="D198" s="126">
        <v>1</v>
      </c>
      <c r="E198" s="113">
        <v>2</v>
      </c>
      <c r="F198" s="137">
        <v>1</v>
      </c>
      <c r="G198" s="26">
        <f t="shared" si="18"/>
        <v>4</v>
      </c>
    </row>
    <row r="199" spans="3:7">
      <c r="C199" s="133" t="s">
        <v>72</v>
      </c>
      <c r="D199" s="128"/>
      <c r="E199" s="72">
        <v>1</v>
      </c>
      <c r="F199" s="138"/>
      <c r="G199" s="26">
        <f t="shared" si="18"/>
        <v>1</v>
      </c>
    </row>
    <row r="200" spans="3:7">
      <c r="C200" s="214" t="s">
        <v>43</v>
      </c>
      <c r="D200" s="226"/>
      <c r="E200" s="240">
        <v>1</v>
      </c>
      <c r="F200" s="177"/>
      <c r="G200" s="80"/>
    </row>
    <row r="201" spans="3:7" ht="15.75" thickBot="1">
      <c r="C201" s="132" t="s">
        <v>123</v>
      </c>
      <c r="D201" s="128"/>
      <c r="E201" s="112">
        <v>1</v>
      </c>
      <c r="F201" s="136"/>
      <c r="G201" s="26">
        <f t="shared" si="18"/>
        <v>1</v>
      </c>
    </row>
    <row r="202" spans="3:7" ht="15.75" thickBot="1">
      <c r="C202" s="56" t="s">
        <v>2</v>
      </c>
      <c r="D202" s="32">
        <f>SUM(D196:D201)</f>
        <v>8</v>
      </c>
      <c r="E202" s="21">
        <f>SUM(E196:E201)</f>
        <v>5</v>
      </c>
      <c r="F202" s="21">
        <f>SUM(F196:F201)</f>
        <v>4</v>
      </c>
      <c r="G202" s="23">
        <f>SUM(G196:G201)</f>
        <v>16</v>
      </c>
    </row>
    <row r="203" spans="3:7" ht="15.75" thickBot="1"/>
    <row r="204" spans="3:7" ht="15.75" thickBot="1">
      <c r="C204" s="553" t="s">
        <v>1</v>
      </c>
      <c r="D204" s="546" t="s">
        <v>126</v>
      </c>
      <c r="E204" s="547"/>
      <c r="F204" s="547"/>
      <c r="G204" s="548"/>
    </row>
    <row r="205" spans="3:7" ht="16.5" thickTop="1" thickBot="1">
      <c r="C205" s="554"/>
      <c r="D205" s="238" t="s">
        <v>94</v>
      </c>
      <c r="E205" s="239" t="s">
        <v>95</v>
      </c>
      <c r="F205" s="239" t="s">
        <v>96</v>
      </c>
      <c r="G205" s="37" t="s">
        <v>17</v>
      </c>
    </row>
    <row r="206" spans="3:7">
      <c r="C206" s="130" t="s">
        <v>38</v>
      </c>
      <c r="D206" s="124">
        <v>3</v>
      </c>
      <c r="E206" s="115">
        <v>2</v>
      </c>
      <c r="F206" s="135">
        <v>1</v>
      </c>
      <c r="G206" s="26">
        <f t="shared" ref="G206:G208" si="19">SUM(D206:F206)</f>
        <v>6</v>
      </c>
    </row>
    <row r="207" spans="3:7">
      <c r="C207" s="133" t="s">
        <v>72</v>
      </c>
      <c r="D207" s="125"/>
      <c r="E207" s="112">
        <v>1</v>
      </c>
      <c r="F207" s="136"/>
      <c r="G207" s="26">
        <f t="shared" si="19"/>
        <v>1</v>
      </c>
    </row>
    <row r="208" spans="3:7" ht="15.75" thickBot="1">
      <c r="C208" s="132" t="s">
        <v>29</v>
      </c>
      <c r="D208" s="126">
        <v>2</v>
      </c>
      <c r="E208" s="113">
        <v>1</v>
      </c>
      <c r="F208" s="137">
        <v>2</v>
      </c>
      <c r="G208" s="26">
        <f t="shared" si="19"/>
        <v>5</v>
      </c>
    </row>
    <row r="209" spans="3:7" ht="15.75" thickBot="1">
      <c r="C209" s="56" t="s">
        <v>2</v>
      </c>
      <c r="D209" s="32">
        <f>SUM(D206:D208)</f>
        <v>5</v>
      </c>
      <c r="E209" s="21">
        <f>SUM(E206:E208)</f>
        <v>4</v>
      </c>
      <c r="F209" s="21">
        <f>SUM(F206:F208)</f>
        <v>3</v>
      </c>
      <c r="G209" s="23">
        <f>SUM(G206:G208)</f>
        <v>12</v>
      </c>
    </row>
    <row r="210" spans="3:7" ht="15.75" thickBot="1"/>
    <row r="211" spans="3:7" ht="15.75" thickBot="1">
      <c r="C211" s="549" t="s">
        <v>1</v>
      </c>
      <c r="D211" s="561" t="s">
        <v>133</v>
      </c>
      <c r="E211" s="547"/>
      <c r="F211" s="547"/>
      <c r="G211" s="556"/>
    </row>
    <row r="212" spans="3:7" ht="16.5" thickTop="1" thickBot="1">
      <c r="C212" s="560"/>
      <c r="D212" s="238" t="s">
        <v>94</v>
      </c>
      <c r="E212" s="239" t="s">
        <v>95</v>
      </c>
      <c r="F212" s="239" t="s">
        <v>96</v>
      </c>
      <c r="G212" s="188" t="s">
        <v>17</v>
      </c>
    </row>
    <row r="213" spans="3:7">
      <c r="C213" s="194" t="s">
        <v>38</v>
      </c>
      <c r="D213" s="232">
        <v>1</v>
      </c>
      <c r="E213" s="233">
        <v>2</v>
      </c>
      <c r="F213" s="234">
        <v>2</v>
      </c>
      <c r="G213" s="70">
        <f t="shared" ref="G213:G222" si="20">SUM(D213:F213)</f>
        <v>5</v>
      </c>
    </row>
    <row r="214" spans="3:7">
      <c r="C214" s="212" t="s">
        <v>33</v>
      </c>
      <c r="D214" s="227">
        <v>6</v>
      </c>
      <c r="E214" s="207">
        <v>1</v>
      </c>
      <c r="F214" s="207">
        <v>1</v>
      </c>
      <c r="G214" s="70">
        <f t="shared" si="20"/>
        <v>8</v>
      </c>
    </row>
    <row r="215" spans="3:7">
      <c r="C215" s="214" t="s">
        <v>134</v>
      </c>
      <c r="D215" s="172"/>
      <c r="E215" s="173"/>
      <c r="F215" s="183">
        <v>1</v>
      </c>
      <c r="G215" s="70">
        <f t="shared" si="20"/>
        <v>1</v>
      </c>
    </row>
    <row r="216" spans="3:7">
      <c r="C216" s="212" t="s">
        <v>77</v>
      </c>
      <c r="D216" s="228"/>
      <c r="E216" s="207">
        <v>1</v>
      </c>
      <c r="F216" s="207"/>
      <c r="G216" s="70">
        <f t="shared" si="20"/>
        <v>1</v>
      </c>
    </row>
    <row r="217" spans="3:7">
      <c r="C217" s="214" t="s">
        <v>18</v>
      </c>
      <c r="D217" s="172">
        <v>1</v>
      </c>
      <c r="E217" s="176">
        <v>1</v>
      </c>
      <c r="F217" s="207"/>
      <c r="G217" s="70">
        <f t="shared" si="20"/>
        <v>2</v>
      </c>
    </row>
    <row r="218" spans="3:7">
      <c r="C218" s="212" t="s">
        <v>36</v>
      </c>
      <c r="D218" s="226"/>
      <c r="E218" s="176">
        <v>1</v>
      </c>
      <c r="F218" s="176"/>
      <c r="G218" s="70">
        <f t="shared" si="20"/>
        <v>1</v>
      </c>
    </row>
    <row r="219" spans="3:7">
      <c r="C219" s="231" t="s">
        <v>91</v>
      </c>
      <c r="D219" s="226"/>
      <c r="E219" s="207"/>
      <c r="F219" s="207">
        <v>1</v>
      </c>
      <c r="G219" s="70">
        <f t="shared" si="20"/>
        <v>1</v>
      </c>
    </row>
    <row r="220" spans="3:7">
      <c r="C220" s="230" t="s">
        <v>136</v>
      </c>
      <c r="D220" s="226"/>
      <c r="E220" s="176"/>
      <c r="F220" s="176"/>
      <c r="G220" s="70">
        <f t="shared" si="20"/>
        <v>0</v>
      </c>
    </row>
    <row r="221" spans="3:7">
      <c r="C221" s="230" t="s">
        <v>90</v>
      </c>
      <c r="D221" s="229"/>
      <c r="E221" s="206"/>
      <c r="F221" s="206"/>
      <c r="G221" s="70">
        <f t="shared" si="20"/>
        <v>0</v>
      </c>
    </row>
    <row r="222" spans="3:7" ht="15.75" thickBot="1">
      <c r="C222" s="214" t="s">
        <v>135</v>
      </c>
      <c r="D222" s="144"/>
      <c r="E222" s="236"/>
      <c r="F222" s="236"/>
      <c r="G222" s="237">
        <f t="shared" si="20"/>
        <v>0</v>
      </c>
    </row>
    <row r="223" spans="3:7" ht="15.75" thickBot="1">
      <c r="C223" s="59" t="s">
        <v>2</v>
      </c>
      <c r="D223" s="32">
        <f>SUM(D213:D222)</f>
        <v>8</v>
      </c>
      <c r="E223" s="21">
        <f>SUM(E213:E222)</f>
        <v>6</v>
      </c>
      <c r="F223" s="21">
        <f>SUM(F213:F222)</f>
        <v>5</v>
      </c>
      <c r="G223" s="23">
        <f>SUM(G213:G222)</f>
        <v>19</v>
      </c>
    </row>
    <row r="224" spans="3:7" ht="15.75" thickBot="1"/>
    <row r="225" spans="3:7" ht="15.75" thickBot="1">
      <c r="C225" s="549" t="s">
        <v>1</v>
      </c>
      <c r="D225" s="561" t="s">
        <v>137</v>
      </c>
      <c r="E225" s="547"/>
      <c r="F225" s="547"/>
      <c r="G225" s="556"/>
    </row>
    <row r="226" spans="3:7" ht="16.5" thickTop="1" thickBot="1">
      <c r="C226" s="560"/>
      <c r="D226" s="238" t="s">
        <v>94</v>
      </c>
      <c r="E226" s="239" t="s">
        <v>95</v>
      </c>
      <c r="F226" s="239" t="s">
        <v>96</v>
      </c>
      <c r="G226" s="188" t="s">
        <v>17</v>
      </c>
    </row>
    <row r="227" spans="3:7">
      <c r="C227" s="194" t="s">
        <v>38</v>
      </c>
      <c r="D227" s="232">
        <v>4</v>
      </c>
      <c r="E227" s="233">
        <v>1</v>
      </c>
      <c r="F227" s="234">
        <v>0</v>
      </c>
      <c r="G227" s="70">
        <f t="shared" ref="G227:G233" si="21">SUM(D227:F227)</f>
        <v>5</v>
      </c>
    </row>
    <row r="228" spans="3:7">
      <c r="C228" s="212" t="s">
        <v>33</v>
      </c>
      <c r="D228" s="227">
        <v>1</v>
      </c>
      <c r="E228" s="207">
        <v>1</v>
      </c>
      <c r="F228" s="207"/>
      <c r="G228" s="70">
        <f t="shared" si="21"/>
        <v>2</v>
      </c>
    </row>
    <row r="229" spans="3:7">
      <c r="C229" s="212" t="s">
        <v>37</v>
      </c>
      <c r="D229" s="228"/>
      <c r="E229" s="207">
        <v>1</v>
      </c>
      <c r="F229" s="207"/>
      <c r="G229" s="70">
        <f t="shared" si="21"/>
        <v>1</v>
      </c>
    </row>
    <row r="230" spans="3:7">
      <c r="C230" s="214" t="s">
        <v>18</v>
      </c>
      <c r="D230" s="172"/>
      <c r="E230" s="176">
        <v>1</v>
      </c>
      <c r="F230" s="207">
        <v>1</v>
      </c>
      <c r="G230" s="70">
        <f t="shared" si="21"/>
        <v>2</v>
      </c>
    </row>
    <row r="231" spans="3:7">
      <c r="C231" s="212" t="s">
        <v>36</v>
      </c>
      <c r="D231" s="226">
        <v>1</v>
      </c>
      <c r="E231" s="176"/>
      <c r="F231" s="176">
        <v>2</v>
      </c>
      <c r="G231" s="70">
        <f t="shared" si="21"/>
        <v>3</v>
      </c>
    </row>
    <row r="232" spans="3:7">
      <c r="C232" s="230" t="s">
        <v>90</v>
      </c>
      <c r="D232" s="229"/>
      <c r="E232" s="206">
        <v>1</v>
      </c>
      <c r="F232" s="206"/>
      <c r="G232" s="70">
        <f t="shared" si="21"/>
        <v>1</v>
      </c>
    </row>
    <row r="233" spans="3:7" ht="15.75" thickBot="1">
      <c r="C233" s="214" t="s">
        <v>135</v>
      </c>
      <c r="D233" s="144"/>
      <c r="E233" s="236"/>
      <c r="F233" s="236">
        <v>1</v>
      </c>
      <c r="G233" s="237">
        <f t="shared" si="21"/>
        <v>1</v>
      </c>
    </row>
    <row r="234" spans="3:7" ht="15.75" thickBot="1">
      <c r="C234" s="59" t="s">
        <v>2</v>
      </c>
      <c r="D234" s="32">
        <f>SUM(D227:D233)</f>
        <v>6</v>
      </c>
      <c r="E234" s="21">
        <f>SUM(E227:E233)</f>
        <v>5</v>
      </c>
      <c r="F234" s="21">
        <f>SUM(F227:F233)</f>
        <v>4</v>
      </c>
      <c r="G234" s="23">
        <f>SUM(G227:G233)</f>
        <v>15</v>
      </c>
    </row>
    <row r="235" spans="3:7" ht="15.75" thickBot="1"/>
    <row r="236" spans="3:7" ht="15.75" thickBot="1">
      <c r="C236" s="549" t="s">
        <v>1</v>
      </c>
      <c r="D236" s="561" t="s">
        <v>138</v>
      </c>
      <c r="E236" s="547"/>
      <c r="F236" s="547"/>
      <c r="G236" s="556"/>
    </row>
    <row r="237" spans="3:7" ht="16.5" thickTop="1" thickBot="1">
      <c r="C237" s="560"/>
      <c r="D237" s="238" t="s">
        <v>94</v>
      </c>
      <c r="E237" s="239" t="s">
        <v>95</v>
      </c>
      <c r="F237" s="239" t="s">
        <v>96</v>
      </c>
      <c r="G237" s="188" t="s">
        <v>17</v>
      </c>
    </row>
    <row r="238" spans="3:7">
      <c r="C238" s="49" t="s">
        <v>38</v>
      </c>
      <c r="D238" s="232">
        <v>4</v>
      </c>
      <c r="E238" s="233">
        <v>0</v>
      </c>
      <c r="F238" s="234">
        <v>0</v>
      </c>
      <c r="G238" s="70">
        <f t="shared" ref="G238:G244" si="22">SUM(D238:F238)</f>
        <v>4</v>
      </c>
    </row>
    <row r="239" spans="3:7" ht="15.75" thickBot="1">
      <c r="C239" s="46" t="s">
        <v>18</v>
      </c>
      <c r="D239" s="227">
        <v>1</v>
      </c>
      <c r="E239" s="207">
        <v>1</v>
      </c>
      <c r="F239" s="207">
        <v>2</v>
      </c>
      <c r="G239" s="70">
        <f t="shared" si="22"/>
        <v>4</v>
      </c>
    </row>
    <row r="240" spans="3:7" ht="15.75" thickBot="1">
      <c r="C240" s="53" t="s">
        <v>15</v>
      </c>
      <c r="D240" s="228"/>
      <c r="E240" s="207">
        <v>2</v>
      </c>
      <c r="F240" s="207">
        <v>2</v>
      </c>
      <c r="G240" s="70">
        <f t="shared" si="22"/>
        <v>4</v>
      </c>
    </row>
    <row r="241" spans="3:7">
      <c r="C241" s="53" t="s">
        <v>33</v>
      </c>
      <c r="D241" s="172"/>
      <c r="E241" s="176">
        <v>1</v>
      </c>
      <c r="F241" s="207"/>
      <c r="G241" s="70">
        <f t="shared" si="22"/>
        <v>1</v>
      </c>
    </row>
    <row r="242" spans="3:7">
      <c r="C242" s="48" t="s">
        <v>78</v>
      </c>
      <c r="D242" s="226"/>
      <c r="E242" s="176">
        <v>1</v>
      </c>
      <c r="F242" s="176"/>
      <c r="G242" s="70">
        <f t="shared" si="22"/>
        <v>1</v>
      </c>
    </row>
    <row r="243" spans="3:7">
      <c r="C243" s="55" t="s">
        <v>36</v>
      </c>
      <c r="D243" s="229">
        <v>2</v>
      </c>
      <c r="E243" s="206">
        <v>2</v>
      </c>
      <c r="F243" s="206">
        <v>1</v>
      </c>
      <c r="G243" s="70">
        <f t="shared" si="22"/>
        <v>5</v>
      </c>
    </row>
    <row r="244" spans="3:7" ht="15.75" thickBot="1">
      <c r="C244" s="90" t="s">
        <v>32</v>
      </c>
      <c r="D244" s="144"/>
      <c r="E244" s="236"/>
      <c r="F244" s="236"/>
      <c r="G244" s="237">
        <f t="shared" si="22"/>
        <v>0</v>
      </c>
    </row>
    <row r="245" spans="3:7" ht="15.75" thickBot="1">
      <c r="C245" s="59" t="s">
        <v>2</v>
      </c>
      <c r="D245" s="32">
        <f>SUM(D238:D244)</f>
        <v>7</v>
      </c>
      <c r="E245" s="21">
        <f>SUM(E238:E244)</f>
        <v>7</v>
      </c>
      <c r="F245" s="21">
        <f>SUM(F238:F244)</f>
        <v>5</v>
      </c>
      <c r="G245" s="23">
        <f>SUM(G238:G244)</f>
        <v>19</v>
      </c>
    </row>
  </sheetData>
  <mergeCells count="34">
    <mergeCell ref="C236:C237"/>
    <mergeCell ref="D236:G236"/>
    <mergeCell ref="C170:C171"/>
    <mergeCell ref="D170:G170"/>
    <mergeCell ref="C194:C195"/>
    <mergeCell ref="D194:G194"/>
    <mergeCell ref="C185:C186"/>
    <mergeCell ref="D185:G185"/>
    <mergeCell ref="C225:C226"/>
    <mergeCell ref="D225:G225"/>
    <mergeCell ref="C211:C212"/>
    <mergeCell ref="D211:G211"/>
    <mergeCell ref="C204:C205"/>
    <mergeCell ref="D204:G204"/>
    <mergeCell ref="C154:C155"/>
    <mergeCell ref="D154:G154"/>
    <mergeCell ref="C124:C125"/>
    <mergeCell ref="D124:G124"/>
    <mergeCell ref="C139:C140"/>
    <mergeCell ref="D139:G139"/>
    <mergeCell ref="C70:C71"/>
    <mergeCell ref="D70:G70"/>
    <mergeCell ref="C62:C63"/>
    <mergeCell ref="D62:G62"/>
    <mergeCell ref="C2:G2"/>
    <mergeCell ref="C34:C35"/>
    <mergeCell ref="D34:G34"/>
    <mergeCell ref="B4:H4"/>
    <mergeCell ref="B7:B8"/>
    <mergeCell ref="C7:C8"/>
    <mergeCell ref="D7:H7"/>
    <mergeCell ref="B10:B31"/>
    <mergeCell ref="C51:C52"/>
    <mergeCell ref="D51:G5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97"/>
  <sheetViews>
    <sheetView workbookViewId="0">
      <selection sqref="A1:V198"/>
    </sheetView>
  </sheetViews>
  <sheetFormatPr defaultRowHeight="15"/>
  <cols>
    <col min="2" max="2" width="12.85546875" customWidth="1"/>
    <col min="3" max="3" width="19.28515625" customWidth="1"/>
    <col min="4" max="4" width="21" customWidth="1"/>
    <col min="5" max="5" width="13.7109375" customWidth="1"/>
    <col min="6" max="6" width="10.28515625" customWidth="1"/>
    <col min="10" max="10" width="12.85546875" customWidth="1"/>
    <col min="13" max="13" width="14.140625" customWidth="1"/>
    <col min="22" max="22" width="13.5703125" customWidth="1"/>
  </cols>
  <sheetData>
    <row r="1" spans="1:22" ht="21.75" customHeight="1" thickBot="1">
      <c r="A1" s="658" t="s">
        <v>235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60"/>
      <c r="R1" s="322"/>
      <c r="S1" s="322"/>
      <c r="T1" s="322"/>
      <c r="U1" s="322"/>
      <c r="V1" s="322"/>
    </row>
    <row r="2" spans="1:22" ht="21.75" customHeight="1" thickBot="1">
      <c r="A2" s="658" t="s">
        <v>236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2"/>
      <c r="R2" s="322"/>
      <c r="S2" s="322"/>
      <c r="T2" s="322"/>
      <c r="U2" s="322"/>
      <c r="V2" s="322"/>
    </row>
    <row r="3" spans="1:22" ht="69.75" customHeight="1" thickBot="1">
      <c r="A3" s="323" t="s">
        <v>21</v>
      </c>
      <c r="B3" s="324" t="s">
        <v>57</v>
      </c>
      <c r="C3" s="324" t="s">
        <v>58</v>
      </c>
      <c r="D3" s="324" t="s">
        <v>22</v>
      </c>
      <c r="E3" s="324" t="s">
        <v>59</v>
      </c>
      <c r="F3" s="325" t="s">
        <v>60</v>
      </c>
      <c r="G3" s="325" t="s">
        <v>61</v>
      </c>
      <c r="H3" s="325" t="s">
        <v>62</v>
      </c>
      <c r="I3" s="663" t="s">
        <v>161</v>
      </c>
      <c r="J3" s="664"/>
      <c r="K3" s="665" t="s">
        <v>162</v>
      </c>
      <c r="L3" s="665"/>
      <c r="M3" s="384" t="s">
        <v>163</v>
      </c>
      <c r="N3" s="326" t="s">
        <v>149</v>
      </c>
      <c r="O3" s="327" t="s">
        <v>150</v>
      </c>
      <c r="P3" s="326" t="s">
        <v>164</v>
      </c>
      <c r="Q3" s="328" t="s">
        <v>63</v>
      </c>
      <c r="R3" s="329" t="s">
        <v>64</v>
      </c>
      <c r="S3" s="330" t="s">
        <v>79</v>
      </c>
      <c r="T3" s="666" t="s">
        <v>165</v>
      </c>
      <c r="U3" s="667"/>
      <c r="V3" s="331" t="s">
        <v>166</v>
      </c>
    </row>
    <row r="4" spans="1:22" ht="37.5" customHeight="1" thickBot="1">
      <c r="A4" s="668" t="s">
        <v>34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</row>
    <row r="5" spans="1:22" ht="21.75" customHeight="1">
      <c r="A5" s="653">
        <f>IF((S5&lt;&gt;"DNF"),RANK(S5,S5:S25,0),"DNF")</f>
        <v>1</v>
      </c>
      <c r="B5" s="657" t="s">
        <v>237</v>
      </c>
      <c r="C5" s="622" t="s">
        <v>238</v>
      </c>
      <c r="D5" s="349" t="s">
        <v>239</v>
      </c>
      <c r="E5" s="333"/>
      <c r="F5" s="625">
        <v>0.4375</v>
      </c>
      <c r="G5" s="625">
        <v>0.48958333333333331</v>
      </c>
      <c r="H5" s="628">
        <f>IF(AND(F5&gt;0,G5-F5&lt;V5),G5-F5,0)</f>
        <v>5.2083333333333315E-2</v>
      </c>
      <c r="I5" s="334" t="s">
        <v>170</v>
      </c>
      <c r="J5" s="335" t="s">
        <v>171</v>
      </c>
      <c r="K5" s="335" t="s">
        <v>170</v>
      </c>
      <c r="L5" s="336" t="s">
        <v>171</v>
      </c>
      <c r="M5" s="335" t="s">
        <v>172</v>
      </c>
      <c r="N5" s="337" t="s">
        <v>173</v>
      </c>
      <c r="O5" s="338">
        <f>IF(H5&gt;T5,H5-T5,0)</f>
        <v>0</v>
      </c>
      <c r="P5" s="337" t="s">
        <v>174</v>
      </c>
      <c r="Q5" s="337" t="s">
        <v>175</v>
      </c>
      <c r="R5" s="634">
        <v>6</v>
      </c>
      <c r="S5" s="637">
        <f>IF(H5&gt;0,SUM(I7:N7,O6,P7,Q7),"DNF")</f>
        <v>450</v>
      </c>
      <c r="T5" s="640">
        <v>8.3333333333333329E-2</v>
      </c>
      <c r="U5" s="641"/>
      <c r="V5" s="644">
        <v>0.125</v>
      </c>
    </row>
    <row r="6" spans="1:22" ht="15.75" thickBot="1">
      <c r="A6" s="653"/>
      <c r="B6" s="654"/>
      <c r="C6" s="623"/>
      <c r="D6" s="385" t="s">
        <v>240</v>
      </c>
      <c r="E6" s="339"/>
      <c r="F6" s="626"/>
      <c r="G6" s="626"/>
      <c r="H6" s="629"/>
      <c r="I6" s="340"/>
      <c r="J6" s="341"/>
      <c r="K6" s="342">
        <v>10</v>
      </c>
      <c r="L6" s="343"/>
      <c r="M6" s="342"/>
      <c r="N6" s="344">
        <f>R5</f>
        <v>6</v>
      </c>
      <c r="O6" s="646">
        <f>O5*-1440</f>
        <v>0</v>
      </c>
      <c r="P6" s="342"/>
      <c r="Q6" s="345">
        <v>1</v>
      </c>
      <c r="R6" s="635"/>
      <c r="S6" s="638"/>
      <c r="T6" s="642"/>
      <c r="U6" s="643"/>
      <c r="V6" s="645"/>
    </row>
    <row r="7" spans="1:22" ht="15.75" thickBot="1">
      <c r="A7" s="653"/>
      <c r="B7" s="655"/>
      <c r="C7" s="624"/>
      <c r="D7" s="355" t="s">
        <v>241</v>
      </c>
      <c r="E7" s="346"/>
      <c r="F7" s="627"/>
      <c r="G7" s="627"/>
      <c r="H7" s="630"/>
      <c r="I7" s="648">
        <f>I6*20+J6*-5</f>
        <v>0</v>
      </c>
      <c r="J7" s="649"/>
      <c r="K7" s="650">
        <f>K6*5+L6*-5</f>
        <v>50</v>
      </c>
      <c r="L7" s="648"/>
      <c r="M7" s="347">
        <f>M6*20</f>
        <v>0</v>
      </c>
      <c r="N7" s="347">
        <f>N6*50</f>
        <v>300</v>
      </c>
      <c r="O7" s="647"/>
      <c r="P7" s="347">
        <f>P6*-5</f>
        <v>0</v>
      </c>
      <c r="Q7" s="383">
        <f>IF(Q6&gt;0,VLOOKUP(Q6,'[1]Бодовање по времену доласка'!A1:B21,2,TRUE),0)</f>
        <v>100</v>
      </c>
      <c r="R7" s="636"/>
      <c r="S7" s="639"/>
      <c r="T7" s="322"/>
      <c r="U7" s="322"/>
      <c r="V7" s="348"/>
    </row>
    <row r="8" spans="1:22" ht="15" customHeight="1">
      <c r="A8" s="653">
        <f>IF((S8&lt;&gt;"DNF"),RANK(S8,S5:S25,0),"DNF")</f>
        <v>2</v>
      </c>
      <c r="B8" s="657" t="s">
        <v>242</v>
      </c>
      <c r="C8" s="622" t="s">
        <v>243</v>
      </c>
      <c r="D8" s="349" t="s">
        <v>244</v>
      </c>
      <c r="E8" s="333"/>
      <c r="F8" s="631">
        <v>0.44097222222222227</v>
      </c>
      <c r="G8" s="631">
        <v>0.50069444444444444</v>
      </c>
      <c r="H8" s="628">
        <f>IF(AND(F8&gt;0,G8-F8&lt;V5),G8-F8,0)</f>
        <v>5.9722222222222177E-2</v>
      </c>
      <c r="I8" s="334" t="s">
        <v>170</v>
      </c>
      <c r="J8" s="335" t="s">
        <v>171</v>
      </c>
      <c r="K8" s="335" t="s">
        <v>170</v>
      </c>
      <c r="L8" s="336" t="s">
        <v>171</v>
      </c>
      <c r="M8" s="335" t="s">
        <v>172</v>
      </c>
      <c r="N8" s="337" t="s">
        <v>173</v>
      </c>
      <c r="O8" s="338">
        <f>IF(H8&gt;T5,H8-T5,0)</f>
        <v>0</v>
      </c>
      <c r="P8" s="337" t="s">
        <v>174</v>
      </c>
      <c r="Q8" s="337" t="s">
        <v>175</v>
      </c>
      <c r="R8" s="634">
        <v>6</v>
      </c>
      <c r="S8" s="637">
        <f>IF(H8&gt;0,SUM(I10:N10,O9,P10,Q10),"DNF")</f>
        <v>430</v>
      </c>
      <c r="T8" s="322"/>
      <c r="U8" s="322"/>
      <c r="V8" s="366"/>
    </row>
    <row r="9" spans="1:22">
      <c r="A9" s="653"/>
      <c r="B9" s="654"/>
      <c r="C9" s="623"/>
      <c r="D9" s="350" t="s">
        <v>245</v>
      </c>
      <c r="E9" s="339"/>
      <c r="F9" s="632"/>
      <c r="G9" s="632"/>
      <c r="H9" s="629"/>
      <c r="I9" s="351"/>
      <c r="J9" s="352"/>
      <c r="K9" s="353">
        <v>10</v>
      </c>
      <c r="L9" s="354"/>
      <c r="M9" s="342"/>
      <c r="N9" s="344">
        <f>R8</f>
        <v>6</v>
      </c>
      <c r="O9" s="646">
        <f>O8*-1440</f>
        <v>0</v>
      </c>
      <c r="P9" s="342"/>
      <c r="Q9" s="345">
        <v>2</v>
      </c>
      <c r="R9" s="635"/>
      <c r="S9" s="638"/>
      <c r="T9" s="322"/>
      <c r="U9" s="364"/>
      <c r="V9" s="386"/>
    </row>
    <row r="10" spans="1:22" ht="15.75" thickBot="1">
      <c r="A10" s="653"/>
      <c r="B10" s="655"/>
      <c r="C10" s="624"/>
      <c r="D10" s="355" t="s">
        <v>246</v>
      </c>
      <c r="E10" s="346"/>
      <c r="F10" s="633"/>
      <c r="G10" s="633"/>
      <c r="H10" s="630"/>
      <c r="I10" s="648">
        <f>I9*20+J9*-5</f>
        <v>0</v>
      </c>
      <c r="J10" s="649"/>
      <c r="K10" s="650">
        <f>K9*5+L9*-5</f>
        <v>50</v>
      </c>
      <c r="L10" s="648"/>
      <c r="M10" s="347">
        <f>M9*20</f>
        <v>0</v>
      </c>
      <c r="N10" s="347">
        <f t="shared" ref="N10" si="0">N9*50</f>
        <v>300</v>
      </c>
      <c r="O10" s="647"/>
      <c r="P10" s="347">
        <f t="shared" ref="P10" si="1">P9*-5</f>
        <v>0</v>
      </c>
      <c r="Q10" s="383">
        <v>80</v>
      </c>
      <c r="R10" s="636"/>
      <c r="S10" s="639"/>
      <c r="T10" s="322"/>
      <c r="U10" s="364"/>
      <c r="V10" s="386"/>
    </row>
    <row r="11" spans="1:22" ht="15" customHeight="1">
      <c r="A11" s="653">
        <f>IF((S11&lt;&gt;"DNF"),RANK(S11,S5:S25,0),"DNF")</f>
        <v>2</v>
      </c>
      <c r="B11" s="657" t="s">
        <v>247</v>
      </c>
      <c r="C11" s="622" t="s">
        <v>238</v>
      </c>
      <c r="D11" s="349" t="s">
        <v>248</v>
      </c>
      <c r="E11" s="333"/>
      <c r="F11" s="631">
        <v>0.44444444444444442</v>
      </c>
      <c r="G11" s="631">
        <v>0.50416666666666665</v>
      </c>
      <c r="H11" s="628">
        <f>IF(AND(F11&gt;0,G11-F11&lt;V5),G11-F11,0)</f>
        <v>5.9722222222222232E-2</v>
      </c>
      <c r="I11" s="334" t="s">
        <v>170</v>
      </c>
      <c r="J11" s="335" t="s">
        <v>171</v>
      </c>
      <c r="K11" s="335" t="s">
        <v>170</v>
      </c>
      <c r="L11" s="336" t="s">
        <v>171</v>
      </c>
      <c r="M11" s="335" t="s">
        <v>172</v>
      </c>
      <c r="N11" s="337" t="s">
        <v>173</v>
      </c>
      <c r="O11" s="338">
        <f>IF(H11&gt;T5,H11-T5,0)</f>
        <v>0</v>
      </c>
      <c r="P11" s="337" t="s">
        <v>174</v>
      </c>
      <c r="Q11" s="337" t="s">
        <v>175</v>
      </c>
      <c r="R11" s="634">
        <v>6</v>
      </c>
      <c r="S11" s="637">
        <f>IF(H11&gt;0,SUM(I13:N13,O12,P13,Q13),"DNF")</f>
        <v>430</v>
      </c>
      <c r="T11" s="322"/>
      <c r="U11" s="364"/>
      <c r="V11" s="386"/>
    </row>
    <row r="12" spans="1:22">
      <c r="A12" s="653"/>
      <c r="B12" s="654"/>
      <c r="C12" s="623"/>
      <c r="D12" s="350" t="s">
        <v>249</v>
      </c>
      <c r="E12" s="339"/>
      <c r="F12" s="632"/>
      <c r="G12" s="632"/>
      <c r="H12" s="629"/>
      <c r="I12" s="351"/>
      <c r="J12" s="352"/>
      <c r="K12" s="353">
        <v>10</v>
      </c>
      <c r="L12" s="354"/>
      <c r="M12" s="342"/>
      <c r="N12" s="344">
        <f>R11</f>
        <v>6</v>
      </c>
      <c r="O12" s="646">
        <f>O11*-1440</f>
        <v>0</v>
      </c>
      <c r="P12" s="342"/>
      <c r="Q12" s="345">
        <v>2</v>
      </c>
      <c r="R12" s="635"/>
      <c r="S12" s="638"/>
      <c r="T12" s="322"/>
      <c r="U12" s="364"/>
      <c r="V12" s="386"/>
    </row>
    <row r="13" spans="1:22" ht="15.75" thickBot="1">
      <c r="A13" s="653"/>
      <c r="B13" s="655"/>
      <c r="C13" s="624"/>
      <c r="D13" s="355" t="s">
        <v>250</v>
      </c>
      <c r="E13" s="346"/>
      <c r="F13" s="633"/>
      <c r="G13" s="633"/>
      <c r="H13" s="630"/>
      <c r="I13" s="648">
        <f>I12*20+J12*-5</f>
        <v>0</v>
      </c>
      <c r="J13" s="649"/>
      <c r="K13" s="650">
        <f>K12*5+L12*-5</f>
        <v>50</v>
      </c>
      <c r="L13" s="648"/>
      <c r="M13" s="347">
        <f>M12*20</f>
        <v>0</v>
      </c>
      <c r="N13" s="347">
        <f t="shared" ref="N13" si="2">N12*50</f>
        <v>300</v>
      </c>
      <c r="O13" s="647"/>
      <c r="P13" s="347">
        <f t="shared" ref="P13" si="3">P12*-5</f>
        <v>0</v>
      </c>
      <c r="Q13" s="383">
        <v>80</v>
      </c>
      <c r="R13" s="636"/>
      <c r="S13" s="639"/>
      <c r="T13" s="322"/>
      <c r="U13" s="364"/>
      <c r="V13" s="386"/>
    </row>
    <row r="14" spans="1:22" ht="15" customHeight="1">
      <c r="A14" s="653" t="str">
        <f>IF((S14&lt;&gt;"DNF"),RANK(S14,S5:S23,0),"DNF")</f>
        <v>DNF</v>
      </c>
      <c r="B14" s="657"/>
      <c r="C14" s="622"/>
      <c r="D14" s="349"/>
      <c r="E14" s="333"/>
      <c r="F14" s="631"/>
      <c r="G14" s="631"/>
      <c r="H14" s="628">
        <f>IF(AND(F14&gt;0,G14-F14&lt;V5),G14-F14,0)</f>
        <v>0</v>
      </c>
      <c r="I14" s="334" t="s">
        <v>170</v>
      </c>
      <c r="J14" s="335" t="s">
        <v>171</v>
      </c>
      <c r="K14" s="335" t="s">
        <v>170</v>
      </c>
      <c r="L14" s="336" t="s">
        <v>171</v>
      </c>
      <c r="M14" s="335" t="s">
        <v>172</v>
      </c>
      <c r="N14" s="337" t="s">
        <v>173</v>
      </c>
      <c r="O14" s="338">
        <f>IF(H14&gt;T5,H14-T5,0)</f>
        <v>0</v>
      </c>
      <c r="P14" s="337" t="s">
        <v>174</v>
      </c>
      <c r="Q14" s="337" t="s">
        <v>175</v>
      </c>
      <c r="R14" s="634"/>
      <c r="S14" s="637" t="str">
        <f>IF(H14&gt;0,SUM(I16:N16,O15,P16,Q16),"DNF")</f>
        <v>DNF</v>
      </c>
      <c r="T14" s="322"/>
      <c r="U14" s="364"/>
      <c r="V14" s="364"/>
    </row>
    <row r="15" spans="1:22">
      <c r="A15" s="653"/>
      <c r="B15" s="654"/>
      <c r="C15" s="623"/>
      <c r="D15" s="350"/>
      <c r="E15" s="339"/>
      <c r="F15" s="632"/>
      <c r="G15" s="632"/>
      <c r="H15" s="629"/>
      <c r="I15" s="351"/>
      <c r="J15" s="352"/>
      <c r="K15" s="353"/>
      <c r="L15" s="354"/>
      <c r="M15" s="356"/>
      <c r="N15" s="387">
        <f>R14</f>
        <v>0</v>
      </c>
      <c r="O15" s="646">
        <f>O14*-1440</f>
        <v>0</v>
      </c>
      <c r="P15" s="342"/>
      <c r="Q15" s="345"/>
      <c r="R15" s="635"/>
      <c r="S15" s="638"/>
      <c r="T15" s="322"/>
      <c r="U15" s="364"/>
      <c r="V15" s="364"/>
    </row>
    <row r="16" spans="1:22" ht="15.75" thickBot="1">
      <c r="A16" s="653"/>
      <c r="B16" s="655"/>
      <c r="C16" s="624"/>
      <c r="D16" s="355"/>
      <c r="E16" s="346"/>
      <c r="F16" s="633"/>
      <c r="G16" s="633"/>
      <c r="H16" s="630"/>
      <c r="I16" s="648">
        <f>I15*20+J15*-5</f>
        <v>0</v>
      </c>
      <c r="J16" s="649"/>
      <c r="K16" s="650">
        <f>K15*5+L15*-5</f>
        <v>0</v>
      </c>
      <c r="L16" s="648"/>
      <c r="M16" s="347">
        <f>M15*20</f>
        <v>0</v>
      </c>
      <c r="N16" s="347">
        <f t="shared" ref="N16" si="4">N15*50</f>
        <v>0</v>
      </c>
      <c r="O16" s="647"/>
      <c r="P16" s="347">
        <f t="shared" ref="P16" si="5">P15*-5</f>
        <v>0</v>
      </c>
      <c r="Q16" s="383">
        <v>0</v>
      </c>
      <c r="R16" s="636"/>
      <c r="S16" s="639"/>
      <c r="T16" s="388"/>
      <c r="U16" s="364"/>
      <c r="V16" s="386"/>
    </row>
    <row r="17" spans="1:22" ht="15" customHeight="1">
      <c r="A17" s="653" t="str">
        <f>IF((S17&lt;&gt;"DNF"),RANK(S17,S5:S25,0),"DNF")</f>
        <v>DNF</v>
      </c>
      <c r="B17" s="657"/>
      <c r="C17" s="622"/>
      <c r="D17" s="349"/>
      <c r="E17" s="333"/>
      <c r="F17" s="631"/>
      <c r="G17" s="656"/>
      <c r="H17" s="628">
        <f>IF(AND(F17&gt;0,G17-F17&lt;V5),G17-F17,0)</f>
        <v>0</v>
      </c>
      <c r="I17" s="334" t="s">
        <v>170</v>
      </c>
      <c r="J17" s="335" t="s">
        <v>171</v>
      </c>
      <c r="K17" s="335" t="s">
        <v>170</v>
      </c>
      <c r="L17" s="336" t="s">
        <v>171</v>
      </c>
      <c r="M17" s="335" t="s">
        <v>172</v>
      </c>
      <c r="N17" s="337" t="s">
        <v>173</v>
      </c>
      <c r="O17" s="338">
        <f>IF(H17&gt;T5,H17-T5,0)</f>
        <v>0</v>
      </c>
      <c r="P17" s="337" t="s">
        <v>174</v>
      </c>
      <c r="Q17" s="337" t="s">
        <v>175</v>
      </c>
      <c r="R17" s="634"/>
      <c r="S17" s="637" t="str">
        <f>IF(H17&gt;0,SUM(I19:N19,O18,P19,Q19),"DNF")</f>
        <v>DNF</v>
      </c>
      <c r="T17" s="322"/>
      <c r="U17" s="322"/>
      <c r="V17" s="366"/>
    </row>
    <row r="18" spans="1:22">
      <c r="A18" s="653"/>
      <c r="B18" s="654"/>
      <c r="C18" s="623"/>
      <c r="D18" s="350"/>
      <c r="E18" s="339"/>
      <c r="F18" s="632"/>
      <c r="G18" s="651"/>
      <c r="H18" s="629"/>
      <c r="I18" s="351"/>
      <c r="J18" s="352"/>
      <c r="K18" s="353"/>
      <c r="L18" s="354"/>
      <c r="M18" s="389"/>
      <c r="N18" s="390">
        <f>R17</f>
        <v>0</v>
      </c>
      <c r="O18" s="670">
        <f>IF(O17="DNF","DNF",O17*-1440)</f>
        <v>0</v>
      </c>
      <c r="P18" s="391"/>
      <c r="Q18" s="345"/>
      <c r="R18" s="635"/>
      <c r="S18" s="638"/>
      <c r="T18" s="322"/>
      <c r="U18" s="322"/>
      <c r="V18" s="322"/>
    </row>
    <row r="19" spans="1:22" ht="15.75" thickBot="1">
      <c r="A19" s="653"/>
      <c r="B19" s="655"/>
      <c r="C19" s="624"/>
      <c r="D19" s="355"/>
      <c r="E19" s="346"/>
      <c r="F19" s="633"/>
      <c r="G19" s="652"/>
      <c r="H19" s="630"/>
      <c r="I19" s="648">
        <f>I18*20+J18*-5</f>
        <v>0</v>
      </c>
      <c r="J19" s="649"/>
      <c r="K19" s="650">
        <f>K18*5+L18*-5</f>
        <v>0</v>
      </c>
      <c r="L19" s="648"/>
      <c r="M19" s="392">
        <f>M18*20</f>
        <v>0</v>
      </c>
      <c r="N19" s="392">
        <f t="shared" ref="N19" si="6">N18*50</f>
        <v>0</v>
      </c>
      <c r="O19" s="671"/>
      <c r="P19" s="347">
        <f t="shared" ref="P19" si="7">P18*-5</f>
        <v>0</v>
      </c>
      <c r="Q19" s="383">
        <v>0</v>
      </c>
      <c r="R19" s="636"/>
      <c r="S19" s="639"/>
      <c r="T19" s="322"/>
      <c r="U19" s="322"/>
      <c r="V19" s="366"/>
    </row>
    <row r="20" spans="1:22" ht="15.75" customHeight="1">
      <c r="A20" s="653" t="str">
        <f>IF((S20&lt;&gt;"DNF"),RANK(S20,S5:S23,0),"DNF")</f>
        <v>DNF</v>
      </c>
      <c r="B20" s="654"/>
      <c r="C20" s="623"/>
      <c r="D20" s="349"/>
      <c r="E20" s="393"/>
      <c r="F20" s="632"/>
      <c r="G20" s="651"/>
      <c r="H20" s="628">
        <f>IF(AND(F20&gt;0,G20-F20&lt;V5),G20-F20,0)</f>
        <v>0</v>
      </c>
      <c r="I20" s="357" t="s">
        <v>170</v>
      </c>
      <c r="J20" s="358" t="s">
        <v>171</v>
      </c>
      <c r="K20" s="359" t="s">
        <v>170</v>
      </c>
      <c r="L20" s="360" t="s">
        <v>171</v>
      </c>
      <c r="M20" s="358" t="s">
        <v>172</v>
      </c>
      <c r="N20" s="394" t="s">
        <v>173</v>
      </c>
      <c r="O20" s="338">
        <f>IF(H20&gt;T5,H20-T5,0)</f>
        <v>0</v>
      </c>
      <c r="P20" s="394" t="s">
        <v>174</v>
      </c>
      <c r="Q20" s="337" t="s">
        <v>175</v>
      </c>
      <c r="R20" s="634"/>
      <c r="S20" s="637" t="str">
        <f>IF(H20&gt;0,SUM(I22:N22,O21,P22,Q22),"DNF")</f>
        <v>DNF</v>
      </c>
      <c r="T20" s="322"/>
      <c r="U20" s="322"/>
      <c r="V20" s="366"/>
    </row>
    <row r="21" spans="1:22">
      <c r="A21" s="653"/>
      <c r="B21" s="654"/>
      <c r="C21" s="623"/>
      <c r="D21" s="361"/>
      <c r="E21" s="339"/>
      <c r="F21" s="632"/>
      <c r="G21" s="651"/>
      <c r="H21" s="629"/>
      <c r="I21" s="351"/>
      <c r="J21" s="352"/>
      <c r="K21" s="362"/>
      <c r="L21" s="363"/>
      <c r="M21" s="389"/>
      <c r="N21" s="390">
        <f>R20</f>
        <v>0</v>
      </c>
      <c r="O21" s="670">
        <f>IF(O20="DNF","DNF",O20*-1440)</f>
        <v>0</v>
      </c>
      <c r="P21" s="391"/>
      <c r="Q21" s="345"/>
      <c r="R21" s="635"/>
      <c r="S21" s="638"/>
      <c r="T21" s="322"/>
      <c r="U21" s="322"/>
      <c r="V21" s="322"/>
    </row>
    <row r="22" spans="1:22" ht="15.75" thickBot="1">
      <c r="A22" s="653"/>
      <c r="B22" s="655"/>
      <c r="C22" s="624"/>
      <c r="D22" s="355"/>
      <c r="E22" s="346"/>
      <c r="F22" s="633"/>
      <c r="G22" s="652"/>
      <c r="H22" s="630"/>
      <c r="I22" s="648">
        <f>I21*20+J21*-5</f>
        <v>0</v>
      </c>
      <c r="J22" s="649"/>
      <c r="K22" s="650">
        <f>K21*5+L21*-5</f>
        <v>0</v>
      </c>
      <c r="L22" s="648"/>
      <c r="M22" s="392">
        <f>M21*20</f>
        <v>0</v>
      </c>
      <c r="N22" s="392">
        <f t="shared" ref="N22" si="8">N21*50</f>
        <v>0</v>
      </c>
      <c r="O22" s="671"/>
      <c r="P22" s="347">
        <f t="shared" ref="P22" si="9">P21*-5</f>
        <v>0</v>
      </c>
      <c r="Q22" s="383">
        <v>0</v>
      </c>
      <c r="R22" s="636"/>
      <c r="S22" s="639"/>
      <c r="T22" s="322"/>
      <c r="U22" s="322"/>
      <c r="V22" s="322"/>
    </row>
    <row r="23" spans="1:22" ht="38.25">
      <c r="A23" s="653" t="str">
        <f>IF((S23&lt;&gt;"DNF"),RANK(S23,S5:S25,0),"DNF")</f>
        <v>DNF</v>
      </c>
      <c r="B23" s="654"/>
      <c r="C23" s="623"/>
      <c r="D23" s="349"/>
      <c r="E23" s="393"/>
      <c r="F23" s="632"/>
      <c r="G23" s="651"/>
      <c r="H23" s="628">
        <f>IF(AND(F23&gt;0,G23-F23&lt;V5),G23-F23,0)</f>
        <v>0</v>
      </c>
      <c r="I23" s="357" t="s">
        <v>170</v>
      </c>
      <c r="J23" s="358" t="s">
        <v>171</v>
      </c>
      <c r="K23" s="359" t="s">
        <v>170</v>
      </c>
      <c r="L23" s="360" t="s">
        <v>171</v>
      </c>
      <c r="M23" s="358" t="s">
        <v>172</v>
      </c>
      <c r="N23" s="394" t="s">
        <v>173</v>
      </c>
      <c r="O23" s="338">
        <f>IF(H23&gt;T5,H23-T5,0)</f>
        <v>0</v>
      </c>
      <c r="P23" s="394" t="s">
        <v>174</v>
      </c>
      <c r="Q23" s="337" t="s">
        <v>175</v>
      </c>
      <c r="R23" s="634"/>
      <c r="S23" s="637" t="str">
        <f>IF(H23&gt;0,SUM(I25:N25,O24,P25,Q25),"DNF")</f>
        <v>DNF</v>
      </c>
      <c r="T23" s="322"/>
      <c r="U23" s="322"/>
      <c r="V23" s="322"/>
    </row>
    <row r="24" spans="1:22" ht="15" customHeight="1">
      <c r="A24" s="653"/>
      <c r="B24" s="654"/>
      <c r="C24" s="623"/>
      <c r="D24" s="361"/>
      <c r="E24" s="339"/>
      <c r="F24" s="632"/>
      <c r="G24" s="651"/>
      <c r="H24" s="629"/>
      <c r="I24" s="351"/>
      <c r="J24" s="352"/>
      <c r="K24" s="362"/>
      <c r="L24" s="363"/>
      <c r="M24" s="389"/>
      <c r="N24" s="390">
        <f>R23</f>
        <v>0</v>
      </c>
      <c r="O24" s="670">
        <f>IF(O23="DNF","DNF",O23*-1440)</f>
        <v>0</v>
      </c>
      <c r="P24" s="391"/>
      <c r="Q24" s="345"/>
      <c r="R24" s="635"/>
      <c r="S24" s="638"/>
      <c r="T24" s="322"/>
      <c r="U24" s="322"/>
      <c r="V24" s="322"/>
    </row>
    <row r="25" spans="1:22" ht="15.75" thickBot="1">
      <c r="A25" s="653"/>
      <c r="B25" s="655"/>
      <c r="C25" s="624"/>
      <c r="D25" s="355"/>
      <c r="E25" s="346"/>
      <c r="F25" s="633"/>
      <c r="G25" s="652"/>
      <c r="H25" s="630"/>
      <c r="I25" s="648">
        <f>I24*20+J24*-5</f>
        <v>0</v>
      </c>
      <c r="J25" s="649"/>
      <c r="K25" s="650">
        <f>K24*5+L24*-5</f>
        <v>0</v>
      </c>
      <c r="L25" s="648"/>
      <c r="M25" s="392">
        <f>M24*20</f>
        <v>0</v>
      </c>
      <c r="N25" s="392">
        <f t="shared" ref="N25" si="10">N24*50</f>
        <v>0</v>
      </c>
      <c r="O25" s="671"/>
      <c r="P25" s="347">
        <f t="shared" ref="P25" si="11">P24*-5</f>
        <v>0</v>
      </c>
      <c r="Q25" s="383">
        <v>0</v>
      </c>
      <c r="R25" s="636"/>
      <c r="S25" s="639"/>
      <c r="T25" s="322"/>
      <c r="U25" s="322"/>
      <c r="V25" s="322"/>
    </row>
    <row r="26" spans="1:22" ht="18.75" thickBot="1">
      <c r="A26" s="620" t="s">
        <v>23</v>
      </c>
      <c r="B26" s="621"/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</row>
    <row r="27" spans="1:22" ht="15" customHeight="1">
      <c r="A27" s="614">
        <f>IF((S27&lt;&gt;"DNF"),RANK(S27,S27:S47,0),"DNF")</f>
        <v>1</v>
      </c>
      <c r="B27" s="617" t="s">
        <v>251</v>
      </c>
      <c r="C27" s="622" t="s">
        <v>230</v>
      </c>
      <c r="D27" s="349" t="s">
        <v>252</v>
      </c>
      <c r="E27" s="333"/>
      <c r="F27" s="625">
        <v>0.4375</v>
      </c>
      <c r="G27" s="625">
        <v>0.49305555555555558</v>
      </c>
      <c r="H27" s="628">
        <f>IF(AND(F27&gt;0,G27-F27&lt;V27),G27-F27,0)</f>
        <v>5.555555555555558E-2</v>
      </c>
      <c r="I27" s="334" t="s">
        <v>170</v>
      </c>
      <c r="J27" s="335" t="s">
        <v>171</v>
      </c>
      <c r="K27" s="335" t="s">
        <v>170</v>
      </c>
      <c r="L27" s="336" t="s">
        <v>171</v>
      </c>
      <c r="M27" s="335" t="s">
        <v>172</v>
      </c>
      <c r="N27" s="337" t="s">
        <v>173</v>
      </c>
      <c r="O27" s="338">
        <f>IF(H27&gt;T27,H27-T27,0)</f>
        <v>0</v>
      </c>
      <c r="P27" s="337" t="s">
        <v>174</v>
      </c>
      <c r="Q27" s="337" t="s">
        <v>175</v>
      </c>
      <c r="R27" s="634">
        <v>6</v>
      </c>
      <c r="S27" s="637">
        <f>IF(H27&gt;0,SUM(I29:N29,O28,P29,Q29),"DNF")</f>
        <v>450</v>
      </c>
      <c r="T27" s="640">
        <v>8.3333333333333329E-2</v>
      </c>
      <c r="U27" s="641"/>
      <c r="V27" s="644">
        <v>0.125</v>
      </c>
    </row>
    <row r="28" spans="1:22" ht="15.75" thickBot="1">
      <c r="A28" s="615"/>
      <c r="B28" s="618"/>
      <c r="C28" s="623"/>
      <c r="D28" s="350" t="s">
        <v>253</v>
      </c>
      <c r="E28" s="339"/>
      <c r="F28" s="626"/>
      <c r="G28" s="626"/>
      <c r="H28" s="629"/>
      <c r="I28" s="340"/>
      <c r="J28" s="341"/>
      <c r="K28" s="342">
        <v>10</v>
      </c>
      <c r="L28" s="343"/>
      <c r="M28" s="342"/>
      <c r="N28" s="344">
        <f>R27</f>
        <v>6</v>
      </c>
      <c r="O28" s="646">
        <f>O27*-1440</f>
        <v>0</v>
      </c>
      <c r="P28" s="342"/>
      <c r="Q28" s="345">
        <v>1</v>
      </c>
      <c r="R28" s="635"/>
      <c r="S28" s="638"/>
      <c r="T28" s="642"/>
      <c r="U28" s="643"/>
      <c r="V28" s="645"/>
    </row>
    <row r="29" spans="1:22" ht="15.75" thickBot="1">
      <c r="A29" s="616"/>
      <c r="B29" s="619"/>
      <c r="C29" s="624"/>
      <c r="D29" s="355" t="s">
        <v>254</v>
      </c>
      <c r="E29" s="346"/>
      <c r="F29" s="627"/>
      <c r="G29" s="627"/>
      <c r="H29" s="630"/>
      <c r="I29" s="648">
        <f>I28*20+J28*-5</f>
        <v>0</v>
      </c>
      <c r="J29" s="649"/>
      <c r="K29" s="650">
        <f>K28*5+L28*-5</f>
        <v>50</v>
      </c>
      <c r="L29" s="648"/>
      <c r="M29" s="347">
        <f>M28*20</f>
        <v>0</v>
      </c>
      <c r="N29" s="347">
        <f>N28*50</f>
        <v>300</v>
      </c>
      <c r="O29" s="647"/>
      <c r="P29" s="347">
        <f>P28*-5</f>
        <v>0</v>
      </c>
      <c r="Q29" s="383">
        <f>IF(Q28&gt;0,VLOOKUP(Q28,'[1]Бодовање по времену доласка'!A1:B21,2,TRUE),0)</f>
        <v>100</v>
      </c>
      <c r="R29" s="636"/>
      <c r="S29" s="639"/>
      <c r="T29" s="322"/>
      <c r="U29" s="322"/>
      <c r="V29" s="322"/>
    </row>
    <row r="30" spans="1:22" ht="15" customHeight="1">
      <c r="A30" s="614">
        <f>IF((S30&lt;&gt;"DNF"),RANK(S30,S27:S47,0),"DNF")</f>
        <v>3</v>
      </c>
      <c r="B30" s="617" t="s">
        <v>255</v>
      </c>
      <c r="C30" s="622" t="s">
        <v>256</v>
      </c>
      <c r="D30" s="349" t="s">
        <v>257</v>
      </c>
      <c r="E30" s="333"/>
      <c r="F30" s="631">
        <v>0.44097222222222227</v>
      </c>
      <c r="G30" s="631">
        <v>0.52500000000000002</v>
      </c>
      <c r="H30" s="628">
        <f>IF(AND(F30&gt;0,G30-F30&lt;V27),G30-F30,0)</f>
        <v>8.4027777777777757E-2</v>
      </c>
      <c r="I30" s="334" t="s">
        <v>170</v>
      </c>
      <c r="J30" s="335" t="s">
        <v>171</v>
      </c>
      <c r="K30" s="335" t="s">
        <v>170</v>
      </c>
      <c r="L30" s="336" t="s">
        <v>171</v>
      </c>
      <c r="M30" s="335" t="s">
        <v>172</v>
      </c>
      <c r="N30" s="337" t="s">
        <v>173</v>
      </c>
      <c r="O30" s="338">
        <f>IF(H30&gt;T27,H30-T27,0)</f>
        <v>6.944444444444281E-4</v>
      </c>
      <c r="P30" s="337" t="s">
        <v>174</v>
      </c>
      <c r="Q30" s="337" t="s">
        <v>175</v>
      </c>
      <c r="R30" s="634">
        <v>6</v>
      </c>
      <c r="S30" s="637">
        <f>IF(H30&gt;0,SUM(I32:N32,O31,P32,Q32),"DNF")</f>
        <v>389</v>
      </c>
      <c r="T30" s="322"/>
      <c r="U30" s="322"/>
      <c r="V30" s="322"/>
    </row>
    <row r="31" spans="1:22">
      <c r="A31" s="615"/>
      <c r="B31" s="618"/>
      <c r="C31" s="623"/>
      <c r="D31" s="350" t="s">
        <v>258</v>
      </c>
      <c r="E31" s="339"/>
      <c r="F31" s="632"/>
      <c r="G31" s="632"/>
      <c r="H31" s="629"/>
      <c r="I31" s="351"/>
      <c r="J31" s="352"/>
      <c r="K31" s="353">
        <v>8</v>
      </c>
      <c r="L31" s="354">
        <v>2</v>
      </c>
      <c r="M31" s="342"/>
      <c r="N31" s="344">
        <f>R30</f>
        <v>6</v>
      </c>
      <c r="O31" s="646">
        <f>O30*-1440</f>
        <v>-0.99999999999997646</v>
      </c>
      <c r="P31" s="342"/>
      <c r="Q31" s="345">
        <v>3</v>
      </c>
      <c r="R31" s="635"/>
      <c r="S31" s="638"/>
      <c r="T31" s="322"/>
      <c r="U31" s="322"/>
      <c r="V31" s="322"/>
    </row>
    <row r="32" spans="1:22" ht="15.75" thickBot="1">
      <c r="A32" s="616"/>
      <c r="B32" s="619"/>
      <c r="C32" s="624"/>
      <c r="D32" s="355" t="s">
        <v>259</v>
      </c>
      <c r="E32" s="346"/>
      <c r="F32" s="633"/>
      <c r="G32" s="633"/>
      <c r="H32" s="630"/>
      <c r="I32" s="648">
        <f>I31*20+J31*-5</f>
        <v>0</v>
      </c>
      <c r="J32" s="649"/>
      <c r="K32" s="650">
        <f>K31*5+L31*-5</f>
        <v>30</v>
      </c>
      <c r="L32" s="648"/>
      <c r="M32" s="347">
        <f>M31*20</f>
        <v>0</v>
      </c>
      <c r="N32" s="347">
        <f t="shared" ref="N32" si="12">N31*50</f>
        <v>300</v>
      </c>
      <c r="O32" s="647"/>
      <c r="P32" s="347">
        <f t="shared" ref="P32" si="13">P31*-5</f>
        <v>0</v>
      </c>
      <c r="Q32" s="383">
        <f>IF(Q31&gt;0,VLOOKUP(Q31,'[1]Бодовање по времену доласка'!A1:B21,2,TRUE),0)</f>
        <v>60</v>
      </c>
      <c r="R32" s="636"/>
      <c r="S32" s="639"/>
      <c r="T32" s="322"/>
      <c r="U32" s="322"/>
      <c r="V32" s="322"/>
    </row>
    <row r="33" spans="1:22" ht="15" customHeight="1">
      <c r="A33" s="614">
        <f>IF((S33&lt;&gt;"DNF"),RANK(S33,S27:S47,0),"DNF")</f>
        <v>2</v>
      </c>
      <c r="B33" s="617" t="s">
        <v>260</v>
      </c>
      <c r="C33" s="622" t="s">
        <v>238</v>
      </c>
      <c r="D33" s="349" t="s">
        <v>261</v>
      </c>
      <c r="E33" s="333"/>
      <c r="F33" s="631">
        <v>0.44444444444444442</v>
      </c>
      <c r="G33" s="631">
        <v>0.52777777777777779</v>
      </c>
      <c r="H33" s="628">
        <f>IF(AND(F33&gt;0,G33-F33&lt;V27),G33-F33,0)</f>
        <v>8.333333333333337E-2</v>
      </c>
      <c r="I33" s="334" t="s">
        <v>170</v>
      </c>
      <c r="J33" s="335" t="s">
        <v>171</v>
      </c>
      <c r="K33" s="335" t="s">
        <v>170</v>
      </c>
      <c r="L33" s="336" t="s">
        <v>171</v>
      </c>
      <c r="M33" s="335" t="s">
        <v>172</v>
      </c>
      <c r="N33" s="337" t="s">
        <v>173</v>
      </c>
      <c r="O33" s="338">
        <f>IF(H33&gt;T27,H33-T27,0)</f>
        <v>4.163336342344337E-17</v>
      </c>
      <c r="P33" s="337" t="s">
        <v>174</v>
      </c>
      <c r="Q33" s="337" t="s">
        <v>175</v>
      </c>
      <c r="R33" s="634">
        <v>6</v>
      </c>
      <c r="S33" s="637">
        <f>IF(H33&gt;0,SUM(I35:N35,O34,P35,Q35),"DNF")</f>
        <v>419.99999999999994</v>
      </c>
      <c r="T33" s="322"/>
      <c r="U33" s="322"/>
      <c r="V33" s="322"/>
    </row>
    <row r="34" spans="1:22">
      <c r="A34" s="615"/>
      <c r="B34" s="618"/>
      <c r="C34" s="623"/>
      <c r="D34" s="350" t="s">
        <v>262</v>
      </c>
      <c r="E34" s="339"/>
      <c r="F34" s="632"/>
      <c r="G34" s="632"/>
      <c r="H34" s="629"/>
      <c r="I34" s="351"/>
      <c r="J34" s="352"/>
      <c r="K34" s="353">
        <v>9</v>
      </c>
      <c r="L34" s="354">
        <v>1</v>
      </c>
      <c r="M34" s="342"/>
      <c r="N34" s="344">
        <f>R33</f>
        <v>6</v>
      </c>
      <c r="O34" s="646">
        <f>O33*-1440</f>
        <v>-5.9952043329758453E-14</v>
      </c>
      <c r="P34" s="342"/>
      <c r="Q34" s="345">
        <v>2</v>
      </c>
      <c r="R34" s="635"/>
      <c r="S34" s="638"/>
      <c r="T34" s="322"/>
      <c r="U34" s="322"/>
      <c r="V34" s="322"/>
    </row>
    <row r="35" spans="1:22" ht="15.75" thickBot="1">
      <c r="A35" s="616"/>
      <c r="B35" s="619"/>
      <c r="C35" s="624"/>
      <c r="D35" s="355" t="s">
        <v>263</v>
      </c>
      <c r="E35" s="346"/>
      <c r="F35" s="633"/>
      <c r="G35" s="633"/>
      <c r="H35" s="630"/>
      <c r="I35" s="648">
        <f>I34*20+J34*-5</f>
        <v>0</v>
      </c>
      <c r="J35" s="649"/>
      <c r="K35" s="650">
        <f>K34*5+L34*-5</f>
        <v>40</v>
      </c>
      <c r="L35" s="648"/>
      <c r="M35" s="347">
        <f>M34*20</f>
        <v>0</v>
      </c>
      <c r="N35" s="347">
        <f t="shared" ref="N35" si="14">N34*50</f>
        <v>300</v>
      </c>
      <c r="O35" s="647"/>
      <c r="P35" s="347">
        <f t="shared" ref="P35" si="15">P34*-5</f>
        <v>0</v>
      </c>
      <c r="Q35" s="383">
        <f>IF(Q34&gt;0,VLOOKUP(Q34,'[1]Бодовање по времену доласка'!A1:B21,2,TRUE),0)</f>
        <v>80</v>
      </c>
      <c r="R35" s="636"/>
      <c r="S35" s="639"/>
      <c r="T35" s="322"/>
      <c r="U35" s="322"/>
      <c r="V35" s="322"/>
    </row>
    <row r="36" spans="1:22" ht="15" customHeight="1">
      <c r="A36" s="614" t="str">
        <f>IF((S36&lt;&gt;"DNF"),RANK(S36,S27:S47,0),"DNF")</f>
        <v>DNF</v>
      </c>
      <c r="B36" s="617"/>
      <c r="C36" s="622"/>
      <c r="D36" s="349"/>
      <c r="E36" s="333"/>
      <c r="F36" s="631"/>
      <c r="G36" s="631"/>
      <c r="H36" s="628">
        <f>IF(AND(F36&gt;0,G36-F36&lt;V27),G36-F36,0)</f>
        <v>0</v>
      </c>
      <c r="I36" s="334" t="s">
        <v>170</v>
      </c>
      <c r="J36" s="335" t="s">
        <v>171</v>
      </c>
      <c r="K36" s="335" t="s">
        <v>170</v>
      </c>
      <c r="L36" s="336" t="s">
        <v>171</v>
      </c>
      <c r="M36" s="335" t="s">
        <v>172</v>
      </c>
      <c r="N36" s="337" t="s">
        <v>173</v>
      </c>
      <c r="O36" s="338">
        <f>IF(H36&gt;T27,H36-T27,0)</f>
        <v>0</v>
      </c>
      <c r="P36" s="337" t="s">
        <v>174</v>
      </c>
      <c r="Q36" s="337" t="s">
        <v>175</v>
      </c>
      <c r="R36" s="634"/>
      <c r="S36" s="637" t="str">
        <f>IF(H36&gt;0,SUM(I38:N38,O37,P38,Q38),"DNF")</f>
        <v>DNF</v>
      </c>
      <c r="T36" s="322"/>
      <c r="U36" s="322"/>
      <c r="V36" s="322"/>
    </row>
    <row r="37" spans="1:22">
      <c r="A37" s="615"/>
      <c r="B37" s="618"/>
      <c r="C37" s="623"/>
      <c r="D37" s="350"/>
      <c r="E37" s="339"/>
      <c r="F37" s="632"/>
      <c r="G37" s="632"/>
      <c r="H37" s="629"/>
      <c r="I37" s="351"/>
      <c r="J37" s="352"/>
      <c r="K37" s="353"/>
      <c r="L37" s="354"/>
      <c r="M37" s="356"/>
      <c r="N37" s="344">
        <f>R36</f>
        <v>0</v>
      </c>
      <c r="O37" s="646">
        <f>O36*-1440</f>
        <v>0</v>
      </c>
      <c r="P37" s="342"/>
      <c r="Q37" s="345"/>
      <c r="R37" s="635"/>
      <c r="S37" s="638"/>
      <c r="T37" s="322"/>
      <c r="U37" s="322"/>
      <c r="V37" s="322"/>
    </row>
    <row r="38" spans="1:22" ht="15.75" thickBot="1">
      <c r="A38" s="616"/>
      <c r="B38" s="619"/>
      <c r="C38" s="624"/>
      <c r="D38" s="355"/>
      <c r="E38" s="346"/>
      <c r="F38" s="633"/>
      <c r="G38" s="633"/>
      <c r="H38" s="630"/>
      <c r="I38" s="648">
        <f>I37*20+J37*-5</f>
        <v>0</v>
      </c>
      <c r="J38" s="649"/>
      <c r="K38" s="650">
        <f>K37*5+L37*-5</f>
        <v>0</v>
      </c>
      <c r="L38" s="648"/>
      <c r="M38" s="347">
        <f>M37*20</f>
        <v>0</v>
      </c>
      <c r="N38" s="347">
        <f t="shared" ref="N38" si="16">N37*50</f>
        <v>0</v>
      </c>
      <c r="O38" s="647"/>
      <c r="P38" s="347">
        <f t="shared" ref="P38" si="17">P37*-5</f>
        <v>0</v>
      </c>
      <c r="Q38" s="383">
        <f>IF(Q37&gt;0,VLOOKUP(Q37,'[1]Бодовање по времену доласка'!A1:B21,2,TRUE),0)</f>
        <v>0</v>
      </c>
      <c r="R38" s="636"/>
      <c r="S38" s="639"/>
      <c r="T38" s="322"/>
      <c r="U38" s="322"/>
      <c r="V38" s="322"/>
    </row>
    <row r="39" spans="1:22" ht="15" customHeight="1">
      <c r="A39" s="614" t="str">
        <f>IF((S39&lt;&gt;"DNF"),RANK(S39,S27:S47,0),"DNF")</f>
        <v>DNF</v>
      </c>
      <c r="B39" s="617"/>
      <c r="C39" s="622"/>
      <c r="D39" s="349"/>
      <c r="E39" s="333"/>
      <c r="F39" s="631"/>
      <c r="G39" s="656"/>
      <c r="H39" s="628">
        <f>IF(AND(F39&gt;0,G39-F39&lt;V27),G39-F39,0)</f>
        <v>0</v>
      </c>
      <c r="I39" s="334" t="s">
        <v>170</v>
      </c>
      <c r="J39" s="335" t="s">
        <v>171</v>
      </c>
      <c r="K39" s="335" t="s">
        <v>170</v>
      </c>
      <c r="L39" s="336" t="s">
        <v>171</v>
      </c>
      <c r="M39" s="335" t="s">
        <v>172</v>
      </c>
      <c r="N39" s="337" t="s">
        <v>173</v>
      </c>
      <c r="O39" s="338">
        <f>IF(H39&gt;T27,H39-T27,0)</f>
        <v>0</v>
      </c>
      <c r="P39" s="337" t="s">
        <v>174</v>
      </c>
      <c r="Q39" s="337" t="s">
        <v>175</v>
      </c>
      <c r="R39" s="634"/>
      <c r="S39" s="637" t="str">
        <f>IF(H39&gt;0,SUM(I41:N41,O40,P41,Q41),"DNF")</f>
        <v>DNF</v>
      </c>
      <c r="T39" s="322"/>
      <c r="U39" s="322"/>
      <c r="V39" s="322"/>
    </row>
    <row r="40" spans="1:22">
      <c r="A40" s="615"/>
      <c r="B40" s="618"/>
      <c r="C40" s="623"/>
      <c r="D40" s="350"/>
      <c r="E40" s="339"/>
      <c r="F40" s="632"/>
      <c r="G40" s="651"/>
      <c r="H40" s="629"/>
      <c r="I40" s="351"/>
      <c r="J40" s="352"/>
      <c r="K40" s="353"/>
      <c r="L40" s="354"/>
      <c r="M40" s="389"/>
      <c r="N40" s="344">
        <f>R39</f>
        <v>0</v>
      </c>
      <c r="O40" s="670">
        <f>IF(O39="DNF","DNF",O39*-1440)</f>
        <v>0</v>
      </c>
      <c r="P40" s="391"/>
      <c r="Q40" s="345"/>
      <c r="R40" s="635"/>
      <c r="S40" s="638"/>
      <c r="T40" s="322"/>
      <c r="U40" s="322"/>
      <c r="V40" s="322"/>
    </row>
    <row r="41" spans="1:22" ht="21.75" customHeight="1" thickBot="1">
      <c r="A41" s="616"/>
      <c r="B41" s="619"/>
      <c r="C41" s="624"/>
      <c r="D41" s="355"/>
      <c r="E41" s="346"/>
      <c r="F41" s="633"/>
      <c r="G41" s="652"/>
      <c r="H41" s="630"/>
      <c r="I41" s="648">
        <f>I40*20+J40*-5</f>
        <v>0</v>
      </c>
      <c r="J41" s="649"/>
      <c r="K41" s="650">
        <f>K40*5+L40*-5</f>
        <v>0</v>
      </c>
      <c r="L41" s="648"/>
      <c r="M41" s="392">
        <f>M40*20</f>
        <v>0</v>
      </c>
      <c r="N41" s="392">
        <f t="shared" ref="N41" si="18">N40*50</f>
        <v>0</v>
      </c>
      <c r="O41" s="671"/>
      <c r="P41" s="347">
        <f t="shared" ref="P41" si="19">P40*-5</f>
        <v>0</v>
      </c>
      <c r="Q41" s="383">
        <f>IF(Q40&gt;0,VLOOKUP(Q40,'[1]Бодовање по времену доласка'!A1:B21,2,TRUE),0)</f>
        <v>0</v>
      </c>
      <c r="R41" s="636"/>
      <c r="S41" s="639"/>
      <c r="T41" s="322"/>
      <c r="U41" s="322"/>
      <c r="V41" s="322"/>
    </row>
    <row r="42" spans="1:22" ht="21.75" customHeight="1">
      <c r="A42" s="614" t="str">
        <f>IF((S42&lt;&gt;"DNF"),RANK(S42,S27:S47,0),"DNF")</f>
        <v>DNF</v>
      </c>
      <c r="B42" s="618"/>
      <c r="C42" s="623"/>
      <c r="D42" s="349"/>
      <c r="E42" s="393"/>
      <c r="F42" s="632"/>
      <c r="G42" s="651"/>
      <c r="H42" s="628">
        <f>IF(AND(F42&gt;0,G42-F42&lt;V27),G42-F42,0)</f>
        <v>0</v>
      </c>
      <c r="I42" s="357" t="s">
        <v>170</v>
      </c>
      <c r="J42" s="358" t="s">
        <v>171</v>
      </c>
      <c r="K42" s="359" t="s">
        <v>170</v>
      </c>
      <c r="L42" s="360" t="s">
        <v>171</v>
      </c>
      <c r="M42" s="358" t="s">
        <v>172</v>
      </c>
      <c r="N42" s="394" t="s">
        <v>173</v>
      </c>
      <c r="O42" s="338">
        <f>IF(H42&gt;T27,H42-T27,0)</f>
        <v>0</v>
      </c>
      <c r="P42" s="394" t="s">
        <v>174</v>
      </c>
      <c r="Q42" s="337" t="s">
        <v>175</v>
      </c>
      <c r="R42" s="634"/>
      <c r="S42" s="637" t="str">
        <f>IF(H42&gt;0,SUM(I44:N44,O43,P44,Q44),"DNF")</f>
        <v>DNF</v>
      </c>
      <c r="T42" s="322"/>
      <c r="U42" s="322"/>
      <c r="V42" s="322"/>
    </row>
    <row r="43" spans="1:22" ht="21.75" customHeight="1">
      <c r="A43" s="615"/>
      <c r="B43" s="618"/>
      <c r="C43" s="623"/>
      <c r="D43" s="361"/>
      <c r="E43" s="339"/>
      <c r="F43" s="632"/>
      <c r="G43" s="651"/>
      <c r="H43" s="629"/>
      <c r="I43" s="351"/>
      <c r="J43" s="352"/>
      <c r="K43" s="362"/>
      <c r="L43" s="363"/>
      <c r="M43" s="389"/>
      <c r="N43" s="344">
        <f>R42</f>
        <v>0</v>
      </c>
      <c r="O43" s="670">
        <f>IF(O42="DNF","DNF",O42*-1440)</f>
        <v>0</v>
      </c>
      <c r="P43" s="391"/>
      <c r="Q43" s="345"/>
      <c r="R43" s="635"/>
      <c r="S43" s="638"/>
      <c r="T43" s="322"/>
      <c r="U43" s="322"/>
      <c r="V43" s="322"/>
    </row>
    <row r="44" spans="1:22" ht="15.75" thickBot="1">
      <c r="A44" s="616"/>
      <c r="B44" s="619"/>
      <c r="C44" s="624"/>
      <c r="D44" s="355"/>
      <c r="E44" s="346"/>
      <c r="F44" s="633"/>
      <c r="G44" s="652"/>
      <c r="H44" s="630"/>
      <c r="I44" s="648">
        <f>I43*20+J43*-5</f>
        <v>0</v>
      </c>
      <c r="J44" s="649"/>
      <c r="K44" s="650">
        <f>K43*5+L43*-5</f>
        <v>0</v>
      </c>
      <c r="L44" s="648"/>
      <c r="M44" s="392">
        <f>M43*20</f>
        <v>0</v>
      </c>
      <c r="N44" s="392">
        <f t="shared" ref="N44" si="20">N43*50</f>
        <v>0</v>
      </c>
      <c r="O44" s="671"/>
      <c r="P44" s="347">
        <f t="shared" ref="P44" si="21">P43*-5</f>
        <v>0</v>
      </c>
      <c r="Q44" s="383">
        <f>IF(Q43&gt;0,VLOOKUP(Q43,'[1]Бодовање по времену доласка'!A1:B21,2,TRUE),0)</f>
        <v>0</v>
      </c>
      <c r="R44" s="636"/>
      <c r="S44" s="639"/>
      <c r="T44" s="322"/>
      <c r="U44" s="322"/>
      <c r="V44" s="322"/>
    </row>
    <row r="45" spans="1:22" ht="38.25">
      <c r="A45" s="614" t="str">
        <f>IF((S45&lt;&gt;"DNF"),RANK(S45,S27:S47,0),"DNF")</f>
        <v>DNF</v>
      </c>
      <c r="B45" s="618"/>
      <c r="C45" s="623"/>
      <c r="D45" s="349"/>
      <c r="E45" s="393"/>
      <c r="F45" s="632"/>
      <c r="G45" s="651"/>
      <c r="H45" s="628">
        <f>IF(AND(F45&gt;0,G45-F45&lt;V27),G45-F45,0)</f>
        <v>0</v>
      </c>
      <c r="I45" s="357" t="s">
        <v>170</v>
      </c>
      <c r="J45" s="358" t="s">
        <v>171</v>
      </c>
      <c r="K45" s="359" t="s">
        <v>170</v>
      </c>
      <c r="L45" s="360" t="s">
        <v>171</v>
      </c>
      <c r="M45" s="358" t="s">
        <v>172</v>
      </c>
      <c r="N45" s="394" t="s">
        <v>173</v>
      </c>
      <c r="O45" s="338">
        <f>IF(H45&gt;T27,H45-T27,0)</f>
        <v>0</v>
      </c>
      <c r="P45" s="394" t="s">
        <v>174</v>
      </c>
      <c r="Q45" s="337" t="s">
        <v>175</v>
      </c>
      <c r="R45" s="634"/>
      <c r="S45" s="637" t="str">
        <f>IF(H45&gt;0,SUM(I47:N47,O46,P47,Q47),"DNF")</f>
        <v>DNF</v>
      </c>
      <c r="T45" s="322"/>
      <c r="U45" s="322"/>
      <c r="V45" s="322"/>
    </row>
    <row r="46" spans="1:22">
      <c r="A46" s="615"/>
      <c r="B46" s="618"/>
      <c r="C46" s="623"/>
      <c r="D46" s="361"/>
      <c r="E46" s="339"/>
      <c r="F46" s="632"/>
      <c r="G46" s="651"/>
      <c r="H46" s="629"/>
      <c r="I46" s="351"/>
      <c r="J46" s="352"/>
      <c r="K46" s="362"/>
      <c r="L46" s="363"/>
      <c r="M46" s="389"/>
      <c r="N46" s="344">
        <f>R45</f>
        <v>0</v>
      </c>
      <c r="O46" s="670">
        <f>IF(O45="DNF","DNF",O45*-1440)</f>
        <v>0</v>
      </c>
      <c r="P46" s="391"/>
      <c r="Q46" s="345"/>
      <c r="R46" s="635"/>
      <c r="S46" s="638"/>
      <c r="T46" s="322"/>
      <c r="U46" s="322"/>
      <c r="V46" s="322"/>
    </row>
    <row r="47" spans="1:22" ht="21.75" customHeight="1" thickBot="1">
      <c r="A47" s="616"/>
      <c r="B47" s="619"/>
      <c r="C47" s="624"/>
      <c r="D47" s="355"/>
      <c r="E47" s="346"/>
      <c r="F47" s="633"/>
      <c r="G47" s="652"/>
      <c r="H47" s="630"/>
      <c r="I47" s="648">
        <f>I46*20+J46*-5</f>
        <v>0</v>
      </c>
      <c r="J47" s="649"/>
      <c r="K47" s="650">
        <f>K46*5+L46*-5</f>
        <v>0</v>
      </c>
      <c r="L47" s="648"/>
      <c r="M47" s="392">
        <f>M46*20</f>
        <v>0</v>
      </c>
      <c r="N47" s="392">
        <f t="shared" ref="N47" si="22">N46*50</f>
        <v>0</v>
      </c>
      <c r="O47" s="671"/>
      <c r="P47" s="347">
        <f t="shared" ref="P47" si="23">P46*-5</f>
        <v>0</v>
      </c>
      <c r="Q47" s="383">
        <f>IF(Q46&gt;0,VLOOKUP(Q46,'[1]Бодовање по времену доласка'!A1:B21,2,TRUE),0)</f>
        <v>0</v>
      </c>
      <c r="R47" s="636"/>
      <c r="S47" s="639"/>
      <c r="T47" s="322"/>
      <c r="U47" s="322"/>
      <c r="V47" s="322"/>
    </row>
    <row r="48" spans="1:22" ht="18.75" thickBot="1">
      <c r="A48" s="620" t="s">
        <v>66</v>
      </c>
      <c r="B48" s="621"/>
      <c r="C48" s="621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  <c r="S48" s="621"/>
      <c r="T48" s="621"/>
      <c r="U48" s="621"/>
      <c r="V48" s="621"/>
    </row>
    <row r="49" spans="1:22" ht="21.75" customHeight="1">
      <c r="A49" s="614">
        <f>IF((S49&lt;&gt;"DNF"),RANK(S49,S49:S69,0),"DNF")</f>
        <v>1</v>
      </c>
      <c r="B49" s="617" t="s">
        <v>264</v>
      </c>
      <c r="C49" s="622" t="s">
        <v>18</v>
      </c>
      <c r="D49" s="349" t="s">
        <v>265</v>
      </c>
      <c r="E49" s="333"/>
      <c r="F49" s="625">
        <v>0.4375</v>
      </c>
      <c r="G49" s="625">
        <v>0.53541666666666665</v>
      </c>
      <c r="H49" s="628">
        <f>IF(AND(F49&gt;0,G49-F49&lt;V49),G49-F49,0)</f>
        <v>9.7916666666666652E-2</v>
      </c>
      <c r="I49" s="334" t="s">
        <v>170</v>
      </c>
      <c r="J49" s="335" t="s">
        <v>171</v>
      </c>
      <c r="K49" s="335" t="s">
        <v>170</v>
      </c>
      <c r="L49" s="336" t="s">
        <v>171</v>
      </c>
      <c r="M49" s="335" t="s">
        <v>172</v>
      </c>
      <c r="N49" s="337" t="s">
        <v>173</v>
      </c>
      <c r="O49" s="338">
        <f>IF(H49&gt;T49,H49-T49,0)</f>
        <v>0</v>
      </c>
      <c r="P49" s="337" t="s">
        <v>174</v>
      </c>
      <c r="Q49" s="337" t="s">
        <v>175</v>
      </c>
      <c r="R49" s="634">
        <v>6</v>
      </c>
      <c r="S49" s="637">
        <f>IF(H49&gt;0,SUM(I51:N51,O50,P51,Q51),"DNF")</f>
        <v>440</v>
      </c>
      <c r="T49" s="640">
        <v>0.125</v>
      </c>
      <c r="U49" s="641"/>
      <c r="V49" s="644">
        <v>0.1875</v>
      </c>
    </row>
    <row r="50" spans="1:22" ht="21.75" customHeight="1" thickBot="1">
      <c r="A50" s="615"/>
      <c r="B50" s="618"/>
      <c r="C50" s="623"/>
      <c r="D50" s="350" t="s">
        <v>266</v>
      </c>
      <c r="E50" s="339"/>
      <c r="F50" s="626"/>
      <c r="G50" s="626"/>
      <c r="H50" s="629"/>
      <c r="I50" s="340"/>
      <c r="J50" s="341"/>
      <c r="K50" s="342">
        <v>9</v>
      </c>
      <c r="L50" s="343">
        <v>1</v>
      </c>
      <c r="M50" s="342"/>
      <c r="N50" s="344">
        <f>R49</f>
        <v>6</v>
      </c>
      <c r="O50" s="646">
        <f>O49*-1440</f>
        <v>0</v>
      </c>
      <c r="P50" s="342"/>
      <c r="Q50" s="345">
        <v>1</v>
      </c>
      <c r="R50" s="635"/>
      <c r="S50" s="638"/>
      <c r="T50" s="642"/>
      <c r="U50" s="643"/>
      <c r="V50" s="645"/>
    </row>
    <row r="51" spans="1:22" ht="15" customHeight="1" thickBot="1">
      <c r="A51" s="616"/>
      <c r="B51" s="619"/>
      <c r="C51" s="624"/>
      <c r="D51" s="355" t="s">
        <v>267</v>
      </c>
      <c r="E51" s="346"/>
      <c r="F51" s="627"/>
      <c r="G51" s="627"/>
      <c r="H51" s="630"/>
      <c r="I51" s="648">
        <f>I50*20+J50*-5</f>
        <v>0</v>
      </c>
      <c r="J51" s="649"/>
      <c r="K51" s="650">
        <f>K50*5+L50*-5</f>
        <v>40</v>
      </c>
      <c r="L51" s="648"/>
      <c r="M51" s="347">
        <f>M50*20</f>
        <v>0</v>
      </c>
      <c r="N51" s="347">
        <f>N50*50</f>
        <v>300</v>
      </c>
      <c r="O51" s="647"/>
      <c r="P51" s="347">
        <f>P50*-5</f>
        <v>0</v>
      </c>
      <c r="Q51" s="383">
        <f>IF(Q50&gt;0,VLOOKUP(Q50,'[1]Бодовање по времену доласка'!A2:B21,2,TRUE),0)</f>
        <v>100</v>
      </c>
      <c r="R51" s="636"/>
      <c r="S51" s="639"/>
      <c r="T51" s="322"/>
      <c r="U51" s="322"/>
      <c r="V51" s="322"/>
    </row>
    <row r="52" spans="1:22" ht="18.75" customHeight="1">
      <c r="A52" s="614" t="str">
        <f>IF((S52&lt;&gt;"DNF"),RANK(S52,S49:S69,0),"DNF")</f>
        <v>DNF</v>
      </c>
      <c r="B52" s="617"/>
      <c r="C52" s="622"/>
      <c r="D52" s="349"/>
      <c r="E52" s="333"/>
      <c r="F52" s="631"/>
      <c r="G52" s="631"/>
      <c r="H52" s="628">
        <f>IF(AND(F52&gt;0,G52-F52&lt;V49),G52-F52,0)</f>
        <v>0</v>
      </c>
      <c r="I52" s="334" t="s">
        <v>170</v>
      </c>
      <c r="J52" s="335" t="s">
        <v>171</v>
      </c>
      <c r="K52" s="335" t="s">
        <v>170</v>
      </c>
      <c r="L52" s="336" t="s">
        <v>171</v>
      </c>
      <c r="M52" s="335" t="s">
        <v>172</v>
      </c>
      <c r="N52" s="337" t="s">
        <v>173</v>
      </c>
      <c r="O52" s="338">
        <f>IF(H52&gt;T49,H52-T49,0)</f>
        <v>0</v>
      </c>
      <c r="P52" s="337" t="s">
        <v>174</v>
      </c>
      <c r="Q52" s="337" t="s">
        <v>175</v>
      </c>
      <c r="R52" s="634"/>
      <c r="S52" s="637" t="str">
        <f>IF(H52&gt;0,SUM(I54:N54,O53,P54,Q54),"DNF")</f>
        <v>DNF</v>
      </c>
      <c r="T52" s="322"/>
      <c r="U52" s="322"/>
      <c r="V52" s="322"/>
    </row>
    <row r="53" spans="1:22">
      <c r="A53" s="615"/>
      <c r="B53" s="618"/>
      <c r="C53" s="623"/>
      <c r="D53" s="350"/>
      <c r="E53" s="339"/>
      <c r="F53" s="632"/>
      <c r="G53" s="632"/>
      <c r="H53" s="629"/>
      <c r="I53" s="351"/>
      <c r="J53" s="352"/>
      <c r="K53" s="353"/>
      <c r="L53" s="354"/>
      <c r="M53" s="342"/>
      <c r="N53" s="344">
        <f>R52</f>
        <v>0</v>
      </c>
      <c r="O53" s="646">
        <f>O52*-1440</f>
        <v>0</v>
      </c>
      <c r="P53" s="342"/>
      <c r="Q53" s="345"/>
      <c r="R53" s="635"/>
      <c r="S53" s="638"/>
      <c r="T53" s="322"/>
      <c r="U53" s="322"/>
      <c r="V53" s="322"/>
    </row>
    <row r="54" spans="1:22" ht="15" customHeight="1" thickBot="1">
      <c r="A54" s="616"/>
      <c r="B54" s="619"/>
      <c r="C54" s="624"/>
      <c r="D54" s="355"/>
      <c r="E54" s="346"/>
      <c r="F54" s="633"/>
      <c r="G54" s="633"/>
      <c r="H54" s="630"/>
      <c r="I54" s="648">
        <f>I53*20+J53*-5</f>
        <v>0</v>
      </c>
      <c r="J54" s="649"/>
      <c r="K54" s="650">
        <f>K53*5+L53*-5</f>
        <v>0</v>
      </c>
      <c r="L54" s="648"/>
      <c r="M54" s="347">
        <f>M53*20</f>
        <v>0</v>
      </c>
      <c r="N54" s="347">
        <f t="shared" ref="N54" si="24">N53*50</f>
        <v>0</v>
      </c>
      <c r="O54" s="647"/>
      <c r="P54" s="347">
        <f t="shared" ref="P54" si="25">P53*-5</f>
        <v>0</v>
      </c>
      <c r="Q54" s="383">
        <f>IF(Q53&gt;0,VLOOKUP(Q53,'[1]Бодовање по времену доласка'!A2:B21,2,TRUE),0)</f>
        <v>0</v>
      </c>
      <c r="R54" s="636"/>
      <c r="S54" s="639"/>
      <c r="T54" s="322"/>
      <c r="U54" s="322"/>
      <c r="V54" s="322"/>
    </row>
    <row r="55" spans="1:22" ht="38.25">
      <c r="A55" s="614" t="str">
        <f>IF((S55&lt;&gt;"DNF"),RANK(S55,S49:S69,0),"DNF")</f>
        <v>DNF</v>
      </c>
      <c r="B55" s="617"/>
      <c r="C55" s="622"/>
      <c r="D55" s="349"/>
      <c r="E55" s="333"/>
      <c r="F55" s="631"/>
      <c r="G55" s="631"/>
      <c r="H55" s="628">
        <f>IF(AND(F55&gt;0,G55-F55&lt;V49),G55-F55,0)</f>
        <v>0</v>
      </c>
      <c r="I55" s="334" t="s">
        <v>170</v>
      </c>
      <c r="J55" s="335" t="s">
        <v>171</v>
      </c>
      <c r="K55" s="335" t="s">
        <v>170</v>
      </c>
      <c r="L55" s="336" t="s">
        <v>171</v>
      </c>
      <c r="M55" s="335" t="s">
        <v>172</v>
      </c>
      <c r="N55" s="337" t="s">
        <v>173</v>
      </c>
      <c r="O55" s="338">
        <f>IF(H55&gt;T49,H55-T49,0)</f>
        <v>0</v>
      </c>
      <c r="P55" s="337" t="s">
        <v>174</v>
      </c>
      <c r="Q55" s="337" t="s">
        <v>175</v>
      </c>
      <c r="R55" s="634"/>
      <c r="S55" s="637" t="str">
        <f>IF(H55&gt;0,SUM(I57:N57,O56,P57,Q57),"DNF")</f>
        <v>DNF</v>
      </c>
      <c r="T55" s="322"/>
      <c r="U55" s="322"/>
      <c r="V55" s="322"/>
    </row>
    <row r="56" spans="1:22">
      <c r="A56" s="615"/>
      <c r="B56" s="618"/>
      <c r="C56" s="623"/>
      <c r="D56" s="350"/>
      <c r="E56" s="339"/>
      <c r="F56" s="632"/>
      <c r="G56" s="632"/>
      <c r="H56" s="629"/>
      <c r="I56" s="351"/>
      <c r="J56" s="352"/>
      <c r="K56" s="353"/>
      <c r="L56" s="354"/>
      <c r="M56" s="342"/>
      <c r="N56" s="344">
        <f>R55</f>
        <v>0</v>
      </c>
      <c r="O56" s="646">
        <f>O55*-1440</f>
        <v>0</v>
      </c>
      <c r="P56" s="342"/>
      <c r="Q56" s="345"/>
      <c r="R56" s="635"/>
      <c r="S56" s="638"/>
      <c r="T56" s="322"/>
      <c r="U56" s="322"/>
      <c r="V56" s="322"/>
    </row>
    <row r="57" spans="1:22" ht="21.75" customHeight="1" thickBot="1">
      <c r="A57" s="616"/>
      <c r="B57" s="619"/>
      <c r="C57" s="624"/>
      <c r="D57" s="355"/>
      <c r="E57" s="346"/>
      <c r="F57" s="633"/>
      <c r="G57" s="633"/>
      <c r="H57" s="630"/>
      <c r="I57" s="648">
        <f>I56*20+J56*-5</f>
        <v>0</v>
      </c>
      <c r="J57" s="649"/>
      <c r="K57" s="650">
        <f>K56*5+L56*-5</f>
        <v>0</v>
      </c>
      <c r="L57" s="648"/>
      <c r="M57" s="347">
        <f>M56*20</f>
        <v>0</v>
      </c>
      <c r="N57" s="347">
        <f t="shared" ref="N57" si="26">N56*50</f>
        <v>0</v>
      </c>
      <c r="O57" s="647"/>
      <c r="P57" s="347">
        <f t="shared" ref="P57" si="27">P56*-5</f>
        <v>0</v>
      </c>
      <c r="Q57" s="383">
        <f>IF(Q56&gt;0,VLOOKUP(Q56,'[1]Бодовање по времену доласка'!A2:B21,2,TRUE),0)</f>
        <v>0</v>
      </c>
      <c r="R57" s="636"/>
      <c r="S57" s="639"/>
      <c r="T57" s="322"/>
      <c r="U57" s="322"/>
      <c r="V57" s="322"/>
    </row>
    <row r="58" spans="1:22" ht="38.25">
      <c r="A58" s="614" t="str">
        <f>IF((S58&lt;&gt;"DNF"),RANK(S58,S49:S69,0),"DNF")</f>
        <v>DNF</v>
      </c>
      <c r="B58" s="617"/>
      <c r="C58" s="622"/>
      <c r="D58" s="349"/>
      <c r="E58" s="333"/>
      <c r="F58" s="631"/>
      <c r="G58" s="631"/>
      <c r="H58" s="628">
        <f>IF(AND(F58&gt;0,G58-F58&lt;V49),G58-F58,0)</f>
        <v>0</v>
      </c>
      <c r="I58" s="334" t="s">
        <v>170</v>
      </c>
      <c r="J58" s="335" t="s">
        <v>171</v>
      </c>
      <c r="K58" s="335" t="s">
        <v>170</v>
      </c>
      <c r="L58" s="336" t="s">
        <v>171</v>
      </c>
      <c r="M58" s="335" t="s">
        <v>172</v>
      </c>
      <c r="N58" s="337" t="s">
        <v>173</v>
      </c>
      <c r="O58" s="338">
        <f>IF(H58&gt;T49,H58-T49,0)</f>
        <v>0</v>
      </c>
      <c r="P58" s="337" t="s">
        <v>174</v>
      </c>
      <c r="Q58" s="337" t="s">
        <v>175</v>
      </c>
      <c r="R58" s="634"/>
      <c r="S58" s="637" t="str">
        <f>IF(H58&gt;0,SUM(I60:N60,O59,P60,Q60),"DNF")</f>
        <v>DNF</v>
      </c>
      <c r="T58" s="322"/>
      <c r="U58" s="322"/>
      <c r="V58" s="322"/>
    </row>
    <row r="59" spans="1:22">
      <c r="A59" s="615"/>
      <c r="B59" s="618"/>
      <c r="C59" s="623"/>
      <c r="D59" s="350"/>
      <c r="E59" s="339"/>
      <c r="F59" s="632"/>
      <c r="G59" s="632"/>
      <c r="H59" s="629"/>
      <c r="I59" s="351"/>
      <c r="J59" s="352"/>
      <c r="K59" s="353"/>
      <c r="L59" s="354"/>
      <c r="M59" s="356"/>
      <c r="N59" s="344">
        <f>R58</f>
        <v>0</v>
      </c>
      <c r="O59" s="646">
        <f>O58*-1440</f>
        <v>0</v>
      </c>
      <c r="P59" s="342"/>
      <c r="Q59" s="345"/>
      <c r="R59" s="635"/>
      <c r="S59" s="638"/>
      <c r="T59" s="322"/>
      <c r="U59" s="322"/>
      <c r="V59" s="322"/>
    </row>
    <row r="60" spans="1:22" ht="18.75" customHeight="1" thickBot="1">
      <c r="A60" s="616"/>
      <c r="B60" s="619"/>
      <c r="C60" s="624"/>
      <c r="D60" s="355"/>
      <c r="E60" s="346"/>
      <c r="F60" s="633"/>
      <c r="G60" s="633"/>
      <c r="H60" s="630"/>
      <c r="I60" s="648">
        <f>I59*20+J59*-5</f>
        <v>0</v>
      </c>
      <c r="J60" s="649"/>
      <c r="K60" s="650">
        <f>K59*5+L59*-5</f>
        <v>0</v>
      </c>
      <c r="L60" s="648"/>
      <c r="M60" s="347">
        <f>M59*20</f>
        <v>0</v>
      </c>
      <c r="N60" s="347">
        <f t="shared" ref="N60" si="28">N59*50</f>
        <v>0</v>
      </c>
      <c r="O60" s="647"/>
      <c r="P60" s="347">
        <f t="shared" ref="P60" si="29">P59*-5</f>
        <v>0</v>
      </c>
      <c r="Q60" s="383">
        <f>IF(Q59&gt;0,VLOOKUP(Q59,'[1]Бодовање по времену доласка'!A2:B21,2,TRUE),0)</f>
        <v>0</v>
      </c>
      <c r="R60" s="636"/>
      <c r="S60" s="639"/>
      <c r="T60" s="322"/>
      <c r="U60" s="322"/>
      <c r="V60" s="322"/>
    </row>
    <row r="61" spans="1:22" ht="15" customHeight="1">
      <c r="A61" s="614" t="str">
        <f>IF((S61&lt;&gt;"DNF"),RANK(S61,S49:S69,0),"DNF")</f>
        <v>DNF</v>
      </c>
      <c r="B61" s="617"/>
      <c r="C61" s="622"/>
      <c r="D61" s="349"/>
      <c r="E61" s="333"/>
      <c r="F61" s="631"/>
      <c r="G61" s="656"/>
      <c r="H61" s="628">
        <f>IF(AND(F61&gt;0,G61-F61&lt;V49),G61-F61,0)</f>
        <v>0</v>
      </c>
      <c r="I61" s="334" t="s">
        <v>170</v>
      </c>
      <c r="J61" s="335" t="s">
        <v>171</v>
      </c>
      <c r="K61" s="335" t="s">
        <v>170</v>
      </c>
      <c r="L61" s="336" t="s">
        <v>171</v>
      </c>
      <c r="M61" s="335" t="s">
        <v>172</v>
      </c>
      <c r="N61" s="337" t="s">
        <v>173</v>
      </c>
      <c r="O61" s="338">
        <f>IF(H61&gt;T49,H61-T49,0)</f>
        <v>0</v>
      </c>
      <c r="P61" s="337" t="s">
        <v>174</v>
      </c>
      <c r="Q61" s="337" t="s">
        <v>175</v>
      </c>
      <c r="R61" s="634"/>
      <c r="S61" s="637" t="str">
        <f>IF(H61&gt;0,SUM(I63:N63,O62,P63,Q63),"DNF")</f>
        <v>DNF</v>
      </c>
      <c r="T61" s="322"/>
      <c r="U61" s="322"/>
      <c r="V61" s="322"/>
    </row>
    <row r="62" spans="1:22">
      <c r="A62" s="615"/>
      <c r="B62" s="618"/>
      <c r="C62" s="623"/>
      <c r="D62" s="350"/>
      <c r="E62" s="339"/>
      <c r="F62" s="632"/>
      <c r="G62" s="651"/>
      <c r="H62" s="629"/>
      <c r="I62" s="351"/>
      <c r="J62" s="352"/>
      <c r="K62" s="353"/>
      <c r="L62" s="354"/>
      <c r="M62" s="389"/>
      <c r="N62" s="344">
        <f>R61</f>
        <v>0</v>
      </c>
      <c r="O62" s="670">
        <f>IF(O61="DNF","DNF",O61*-1440)</f>
        <v>0</v>
      </c>
      <c r="P62" s="391"/>
      <c r="Q62" s="345"/>
      <c r="R62" s="635"/>
      <c r="S62" s="638"/>
      <c r="T62" s="322"/>
      <c r="U62" s="322"/>
      <c r="V62" s="322"/>
    </row>
    <row r="63" spans="1:22" ht="15.75" thickBot="1">
      <c r="A63" s="616"/>
      <c r="B63" s="619"/>
      <c r="C63" s="624"/>
      <c r="D63" s="355"/>
      <c r="E63" s="346"/>
      <c r="F63" s="633"/>
      <c r="G63" s="652"/>
      <c r="H63" s="630"/>
      <c r="I63" s="648">
        <f>I62*20+J62*-5</f>
        <v>0</v>
      </c>
      <c r="J63" s="649"/>
      <c r="K63" s="650">
        <f>K62*5+L62*-5</f>
        <v>0</v>
      </c>
      <c r="L63" s="648"/>
      <c r="M63" s="392">
        <f>M62*20</f>
        <v>0</v>
      </c>
      <c r="N63" s="392">
        <f t="shared" ref="N63" si="30">N62*50</f>
        <v>0</v>
      </c>
      <c r="O63" s="671"/>
      <c r="P63" s="347">
        <f t="shared" ref="P63" si="31">P62*-5</f>
        <v>0</v>
      </c>
      <c r="Q63" s="383">
        <f>IF(Q62&gt;0,VLOOKUP(Q62,'[1]Бодовање по времену доласка'!A2:B21,2,TRUE),0)</f>
        <v>0</v>
      </c>
      <c r="R63" s="636"/>
      <c r="S63" s="639"/>
      <c r="T63" s="322"/>
      <c r="U63" s="322"/>
      <c r="V63" s="322"/>
    </row>
    <row r="64" spans="1:22" ht="15" customHeight="1">
      <c r="A64" s="614" t="str">
        <f>IF((S64&lt;&gt;"DNF"),RANK(S64,S49:S69,0),"DNF")</f>
        <v>DNF</v>
      </c>
      <c r="B64" s="618"/>
      <c r="C64" s="623"/>
      <c r="D64" s="349"/>
      <c r="E64" s="393"/>
      <c r="F64" s="632"/>
      <c r="G64" s="651"/>
      <c r="H64" s="628">
        <f>IF(AND(F64&gt;0,G64-F64&lt;V49),G64-F64,0)</f>
        <v>0</v>
      </c>
      <c r="I64" s="357" t="s">
        <v>170</v>
      </c>
      <c r="J64" s="358" t="s">
        <v>171</v>
      </c>
      <c r="K64" s="359" t="s">
        <v>170</v>
      </c>
      <c r="L64" s="360" t="s">
        <v>171</v>
      </c>
      <c r="M64" s="358" t="s">
        <v>172</v>
      </c>
      <c r="N64" s="394" t="s">
        <v>173</v>
      </c>
      <c r="O64" s="338">
        <f>IF(H64&gt;T49,H64-T49,0)</f>
        <v>0</v>
      </c>
      <c r="P64" s="394" t="s">
        <v>174</v>
      </c>
      <c r="Q64" s="337" t="s">
        <v>175</v>
      </c>
      <c r="R64" s="634"/>
      <c r="S64" s="637" t="str">
        <f>IF(H64&gt;0,SUM(I66:N66,O65,P66,Q66),"DNF")</f>
        <v>DNF</v>
      </c>
      <c r="T64" s="322"/>
      <c r="U64" s="322"/>
      <c r="V64" s="322"/>
    </row>
    <row r="65" spans="1:22">
      <c r="A65" s="615"/>
      <c r="B65" s="618"/>
      <c r="C65" s="623"/>
      <c r="D65" s="361"/>
      <c r="E65" s="339"/>
      <c r="F65" s="632"/>
      <c r="G65" s="651"/>
      <c r="H65" s="629"/>
      <c r="I65" s="351"/>
      <c r="J65" s="352"/>
      <c r="K65" s="362"/>
      <c r="L65" s="363"/>
      <c r="M65" s="389"/>
      <c r="N65" s="344">
        <f>R64</f>
        <v>0</v>
      </c>
      <c r="O65" s="670">
        <f>IF(O64="DNF","DNF",O64*-1440)</f>
        <v>0</v>
      </c>
      <c r="P65" s="391"/>
      <c r="Q65" s="345"/>
      <c r="R65" s="635"/>
      <c r="S65" s="638"/>
      <c r="T65" s="322"/>
      <c r="U65" s="322"/>
      <c r="V65" s="322"/>
    </row>
    <row r="66" spans="1:22" ht="15.75" thickBot="1">
      <c r="A66" s="616"/>
      <c r="B66" s="619"/>
      <c r="C66" s="624"/>
      <c r="D66" s="355"/>
      <c r="E66" s="346"/>
      <c r="F66" s="633"/>
      <c r="G66" s="652"/>
      <c r="H66" s="630"/>
      <c r="I66" s="648">
        <f>I65*20+J65*-5</f>
        <v>0</v>
      </c>
      <c r="J66" s="649"/>
      <c r="K66" s="650">
        <f>K65*5+L65*-5</f>
        <v>0</v>
      </c>
      <c r="L66" s="648"/>
      <c r="M66" s="392">
        <f>M65*20</f>
        <v>0</v>
      </c>
      <c r="N66" s="392">
        <f t="shared" ref="N66" si="32">N65*50</f>
        <v>0</v>
      </c>
      <c r="O66" s="671"/>
      <c r="P66" s="347">
        <f t="shared" ref="P66" si="33">P65*-5</f>
        <v>0</v>
      </c>
      <c r="Q66" s="383">
        <f>IF(Q65&gt;0,VLOOKUP(Q65,'[1]Бодовање по времену доласка'!A2:B21,2,TRUE),0)</f>
        <v>0</v>
      </c>
      <c r="R66" s="636"/>
      <c r="S66" s="639"/>
      <c r="T66" s="322"/>
      <c r="U66" s="322"/>
      <c r="V66" s="322"/>
    </row>
    <row r="67" spans="1:22" ht="15" customHeight="1">
      <c r="A67" s="614" t="str">
        <f>IF((S67&lt;&gt;"DNF"),RANK(S67,S49:S69,0),"DNF")</f>
        <v>DNF</v>
      </c>
      <c r="B67" s="618"/>
      <c r="C67" s="623"/>
      <c r="D67" s="349"/>
      <c r="E67" s="393"/>
      <c r="F67" s="632"/>
      <c r="G67" s="651"/>
      <c r="H67" s="628">
        <f>IF(AND(F67&gt;0,G67-F67&lt;V49),G67-F67,0)</f>
        <v>0</v>
      </c>
      <c r="I67" s="357" t="s">
        <v>170</v>
      </c>
      <c r="J67" s="358" t="s">
        <v>171</v>
      </c>
      <c r="K67" s="359" t="s">
        <v>170</v>
      </c>
      <c r="L67" s="360" t="s">
        <v>171</v>
      </c>
      <c r="M67" s="358" t="s">
        <v>172</v>
      </c>
      <c r="N67" s="394" t="s">
        <v>173</v>
      </c>
      <c r="O67" s="338">
        <f>IF(H67&gt;T49,H67-T49,0)</f>
        <v>0</v>
      </c>
      <c r="P67" s="394" t="s">
        <v>174</v>
      </c>
      <c r="Q67" s="337" t="s">
        <v>175</v>
      </c>
      <c r="R67" s="634"/>
      <c r="S67" s="637" t="str">
        <f>IF(H67&gt;0,SUM(I69:N69,O68,P69,Q69),"DNF")</f>
        <v>DNF</v>
      </c>
      <c r="T67" s="322"/>
      <c r="U67" s="322"/>
      <c r="V67" s="322"/>
    </row>
    <row r="68" spans="1:22" ht="18.75" customHeight="1">
      <c r="A68" s="615"/>
      <c r="B68" s="618"/>
      <c r="C68" s="623"/>
      <c r="D68" s="361"/>
      <c r="E68" s="339"/>
      <c r="F68" s="632"/>
      <c r="G68" s="651"/>
      <c r="H68" s="629"/>
      <c r="I68" s="351"/>
      <c r="J68" s="352"/>
      <c r="K68" s="362"/>
      <c r="L68" s="363"/>
      <c r="M68" s="389"/>
      <c r="N68" s="344">
        <f>R67</f>
        <v>0</v>
      </c>
      <c r="O68" s="670">
        <f>IF(O67="DNF","DNF",O67*-1440)</f>
        <v>0</v>
      </c>
      <c r="P68" s="391"/>
      <c r="Q68" s="345"/>
      <c r="R68" s="635"/>
      <c r="S68" s="638"/>
      <c r="T68" s="322"/>
      <c r="U68" s="322"/>
      <c r="V68" s="322"/>
    </row>
    <row r="69" spans="1:22" ht="15.75" thickBot="1">
      <c r="A69" s="616"/>
      <c r="B69" s="619"/>
      <c r="C69" s="624"/>
      <c r="D69" s="355"/>
      <c r="E69" s="346"/>
      <c r="F69" s="633"/>
      <c r="G69" s="652"/>
      <c r="H69" s="630"/>
      <c r="I69" s="648">
        <f>I68*20+J68*-5</f>
        <v>0</v>
      </c>
      <c r="J69" s="649"/>
      <c r="K69" s="650">
        <f>K68*5+L68*-5</f>
        <v>0</v>
      </c>
      <c r="L69" s="648"/>
      <c r="M69" s="392">
        <f>M68*20</f>
        <v>0</v>
      </c>
      <c r="N69" s="392">
        <f t="shared" ref="N69" si="34">N68*50</f>
        <v>0</v>
      </c>
      <c r="O69" s="671"/>
      <c r="P69" s="347">
        <f t="shared" ref="P69" si="35">P68*-5</f>
        <v>0</v>
      </c>
      <c r="Q69" s="383">
        <f>IF(Q68&gt;0,VLOOKUP(Q68,'[1]Бодовање по времену доласка'!A2:B21,2,TRUE),0)</f>
        <v>0</v>
      </c>
      <c r="R69" s="636"/>
      <c r="S69" s="639"/>
      <c r="T69" s="322"/>
      <c r="U69" s="322"/>
      <c r="V69" s="322"/>
    </row>
    <row r="70" spans="1:22" ht="18.75" thickBot="1">
      <c r="A70" s="620" t="s">
        <v>35</v>
      </c>
      <c r="B70" s="621"/>
      <c r="C70" s="621"/>
      <c r="D70" s="621"/>
      <c r="E70" s="621"/>
      <c r="F70" s="621"/>
      <c r="G70" s="621"/>
      <c r="H70" s="621"/>
      <c r="I70" s="621"/>
      <c r="J70" s="621"/>
      <c r="K70" s="621"/>
      <c r="L70" s="621"/>
      <c r="M70" s="621"/>
      <c r="N70" s="621"/>
      <c r="O70" s="621"/>
      <c r="P70" s="621"/>
      <c r="Q70" s="621"/>
      <c r="R70" s="621"/>
      <c r="S70" s="621"/>
      <c r="T70" s="621"/>
      <c r="U70" s="621"/>
      <c r="V70" s="621"/>
    </row>
    <row r="71" spans="1:22" ht="38.25">
      <c r="A71" s="614">
        <f>IF((S71&lt;&gt;"DNF"),RANK(S71,S71:S91,0),"DNF")</f>
        <v>2</v>
      </c>
      <c r="B71" s="617" t="s">
        <v>268</v>
      </c>
      <c r="C71" s="622" t="s">
        <v>18</v>
      </c>
      <c r="D71" s="349" t="s">
        <v>269</v>
      </c>
      <c r="E71" s="333"/>
      <c r="F71" s="625">
        <v>0.4375</v>
      </c>
      <c r="G71" s="625">
        <v>0.54027777777777775</v>
      </c>
      <c r="H71" s="628">
        <f>IF(AND(F71&gt;0,G71-F71&lt;V71),G71-F71,0)</f>
        <v>0.10277777777777775</v>
      </c>
      <c r="I71" s="334" t="s">
        <v>170</v>
      </c>
      <c r="J71" s="335" t="s">
        <v>171</v>
      </c>
      <c r="K71" s="335" t="s">
        <v>170</v>
      </c>
      <c r="L71" s="336" t="s">
        <v>171</v>
      </c>
      <c r="M71" s="335" t="s">
        <v>172</v>
      </c>
      <c r="N71" s="337" t="s">
        <v>173</v>
      </c>
      <c r="O71" s="338">
        <f>IF(H71&gt;T71,H71-T71,0)</f>
        <v>0</v>
      </c>
      <c r="P71" s="337" t="s">
        <v>174</v>
      </c>
      <c r="Q71" s="337" t="s">
        <v>175</v>
      </c>
      <c r="R71" s="634">
        <v>6</v>
      </c>
      <c r="S71" s="637">
        <f>IF(H71&gt;0,SUM(I73:N73,O72,P73,Q73),"DNF")</f>
        <v>410</v>
      </c>
      <c r="T71" s="640">
        <v>0.125</v>
      </c>
      <c r="U71" s="641"/>
      <c r="V71" s="644">
        <v>0.1875</v>
      </c>
    </row>
    <row r="72" spans="1:22" ht="15.75" thickBot="1">
      <c r="A72" s="615"/>
      <c r="B72" s="618"/>
      <c r="C72" s="623"/>
      <c r="D72" s="350" t="s">
        <v>270</v>
      </c>
      <c r="E72" s="339"/>
      <c r="F72" s="626"/>
      <c r="G72" s="626"/>
      <c r="H72" s="629"/>
      <c r="I72" s="340"/>
      <c r="J72" s="341"/>
      <c r="K72" s="342">
        <v>10</v>
      </c>
      <c r="L72" s="343"/>
      <c r="M72" s="342"/>
      <c r="N72" s="344">
        <f>R71</f>
        <v>6</v>
      </c>
      <c r="O72" s="646">
        <f>O71*-1440</f>
        <v>0</v>
      </c>
      <c r="P72" s="342"/>
      <c r="Q72" s="345">
        <v>3</v>
      </c>
      <c r="R72" s="635"/>
      <c r="S72" s="638"/>
      <c r="T72" s="642"/>
      <c r="U72" s="643"/>
      <c r="V72" s="645"/>
    </row>
    <row r="73" spans="1:22" ht="15" customHeight="1" thickBot="1">
      <c r="A73" s="616"/>
      <c r="B73" s="619"/>
      <c r="C73" s="624"/>
      <c r="D73" s="355" t="s">
        <v>271</v>
      </c>
      <c r="E73" s="346"/>
      <c r="F73" s="627"/>
      <c r="G73" s="627"/>
      <c r="H73" s="630"/>
      <c r="I73" s="648">
        <f>I72*20+J72*-5</f>
        <v>0</v>
      </c>
      <c r="J73" s="649"/>
      <c r="K73" s="650">
        <f>K72*5+L72*-5</f>
        <v>50</v>
      </c>
      <c r="L73" s="648"/>
      <c r="M73" s="347">
        <f>M72*20</f>
        <v>0</v>
      </c>
      <c r="N73" s="347">
        <f>N72*50</f>
        <v>300</v>
      </c>
      <c r="O73" s="647"/>
      <c r="P73" s="347">
        <f>P72*-5</f>
        <v>0</v>
      </c>
      <c r="Q73" s="383">
        <f>IF(Q72&gt;0,VLOOKUP(Q72,'[1]Бодовање по времену доласка'!A2:B21,2,TRUE),0)</f>
        <v>60</v>
      </c>
      <c r="R73" s="636"/>
      <c r="S73" s="639"/>
      <c r="T73" s="322"/>
      <c r="U73" s="322"/>
      <c r="V73" s="322"/>
    </row>
    <row r="74" spans="1:22" ht="38.25">
      <c r="A74" s="614">
        <f>IF((S74&lt;&gt;"DNF"),RANK(S74,S71:S91,0),"DNF")</f>
        <v>1</v>
      </c>
      <c r="B74" s="617" t="s">
        <v>272</v>
      </c>
      <c r="C74" s="622" t="s">
        <v>33</v>
      </c>
      <c r="D74" s="349" t="s">
        <v>273</v>
      </c>
      <c r="E74" s="333"/>
      <c r="F74" s="631">
        <v>0.44097222222222227</v>
      </c>
      <c r="G74" s="631">
        <v>0.48819444444444443</v>
      </c>
      <c r="H74" s="628">
        <f>IF(AND(F74&gt;0,G74-F74&lt;V71),G74-F74,0)</f>
        <v>4.7222222222222165E-2</v>
      </c>
      <c r="I74" s="334" t="s">
        <v>170</v>
      </c>
      <c r="J74" s="335" t="s">
        <v>171</v>
      </c>
      <c r="K74" s="335" t="s">
        <v>170</v>
      </c>
      <c r="L74" s="336" t="s">
        <v>171</v>
      </c>
      <c r="M74" s="335" t="s">
        <v>172</v>
      </c>
      <c r="N74" s="337" t="s">
        <v>173</v>
      </c>
      <c r="O74" s="338">
        <f>IF(H74&gt;T71,H74-T71,0)</f>
        <v>0</v>
      </c>
      <c r="P74" s="337" t="s">
        <v>174</v>
      </c>
      <c r="Q74" s="337" t="s">
        <v>175</v>
      </c>
      <c r="R74" s="634">
        <v>6</v>
      </c>
      <c r="S74" s="637">
        <f>IF(H74&gt;0,SUM(I76:N76,O75,P76,Q76),"DNF")</f>
        <v>430</v>
      </c>
      <c r="T74" s="322"/>
      <c r="U74" s="322"/>
      <c r="V74" s="322"/>
    </row>
    <row r="75" spans="1:22">
      <c r="A75" s="615"/>
      <c r="B75" s="618"/>
      <c r="C75" s="623"/>
      <c r="D75" s="350" t="s">
        <v>274</v>
      </c>
      <c r="E75" s="339"/>
      <c r="F75" s="632"/>
      <c r="G75" s="632"/>
      <c r="H75" s="629"/>
      <c r="I75" s="351"/>
      <c r="J75" s="352"/>
      <c r="K75" s="353">
        <v>8</v>
      </c>
      <c r="L75" s="354">
        <v>2</v>
      </c>
      <c r="M75" s="342"/>
      <c r="N75" s="344">
        <f>R74</f>
        <v>6</v>
      </c>
      <c r="O75" s="646">
        <f>O74*-1440</f>
        <v>0</v>
      </c>
      <c r="P75" s="342"/>
      <c r="Q75" s="345">
        <v>1</v>
      </c>
      <c r="R75" s="635"/>
      <c r="S75" s="638"/>
      <c r="T75" s="322"/>
      <c r="U75" s="322"/>
      <c r="V75" s="322"/>
    </row>
    <row r="76" spans="1:22" ht="15" customHeight="1" thickBot="1">
      <c r="A76" s="616"/>
      <c r="B76" s="619"/>
      <c r="C76" s="624"/>
      <c r="D76" s="355" t="s">
        <v>275</v>
      </c>
      <c r="E76" s="346"/>
      <c r="F76" s="633"/>
      <c r="G76" s="633"/>
      <c r="H76" s="630"/>
      <c r="I76" s="648">
        <f>I75*20+J75*-5</f>
        <v>0</v>
      </c>
      <c r="J76" s="649"/>
      <c r="K76" s="650">
        <f>K75*5+L75*-5</f>
        <v>30</v>
      </c>
      <c r="L76" s="648"/>
      <c r="M76" s="347">
        <f>M75*20</f>
        <v>0</v>
      </c>
      <c r="N76" s="347">
        <f t="shared" ref="N76" si="36">N75*50</f>
        <v>300</v>
      </c>
      <c r="O76" s="647"/>
      <c r="P76" s="347">
        <f t="shared" ref="P76" si="37">P75*-5</f>
        <v>0</v>
      </c>
      <c r="Q76" s="383">
        <f>IF(Q75&gt;0,VLOOKUP(Q75,'[1]Бодовање по времену доласка'!A2:B21,2,TRUE),0)</f>
        <v>100</v>
      </c>
      <c r="R76" s="636"/>
      <c r="S76" s="639"/>
      <c r="T76" s="322"/>
      <c r="U76" s="322"/>
      <c r="V76" s="322"/>
    </row>
    <row r="77" spans="1:22" ht="38.25">
      <c r="A77" s="614">
        <f>IF((S77&lt;&gt;"DNF"),RANK(S77,S71:S91,0),"DNF")</f>
        <v>2</v>
      </c>
      <c r="B77" s="617" t="s">
        <v>276</v>
      </c>
      <c r="C77" s="622" t="s">
        <v>256</v>
      </c>
      <c r="D77" s="349" t="s">
        <v>277</v>
      </c>
      <c r="E77" s="333"/>
      <c r="F77" s="631">
        <v>0.44444444444444442</v>
      </c>
      <c r="G77" s="631">
        <v>0.49722222222222223</v>
      </c>
      <c r="H77" s="628">
        <f>IF(AND(F77&gt;0,G77-F77&lt;V71),G77-F77,0)</f>
        <v>5.2777777777777812E-2</v>
      </c>
      <c r="I77" s="334" t="s">
        <v>170</v>
      </c>
      <c r="J77" s="335" t="s">
        <v>171</v>
      </c>
      <c r="K77" s="335" t="s">
        <v>170</v>
      </c>
      <c r="L77" s="336" t="s">
        <v>171</v>
      </c>
      <c r="M77" s="335" t="s">
        <v>172</v>
      </c>
      <c r="N77" s="337" t="s">
        <v>173</v>
      </c>
      <c r="O77" s="338">
        <f>IF(H77&gt;T71,H77-T71,0)</f>
        <v>0</v>
      </c>
      <c r="P77" s="337" t="s">
        <v>174</v>
      </c>
      <c r="Q77" s="337" t="s">
        <v>175</v>
      </c>
      <c r="R77" s="634">
        <v>6</v>
      </c>
      <c r="S77" s="637">
        <f>IF(H77&gt;0,SUM(I79:N79,O78,P79,Q79),"DNF")</f>
        <v>410</v>
      </c>
      <c r="T77" s="322"/>
      <c r="U77" s="322"/>
      <c r="V77" s="322"/>
    </row>
    <row r="78" spans="1:22">
      <c r="A78" s="615"/>
      <c r="B78" s="618"/>
      <c r="C78" s="623"/>
      <c r="D78" s="350" t="s">
        <v>278</v>
      </c>
      <c r="E78" s="339"/>
      <c r="F78" s="632"/>
      <c r="G78" s="632"/>
      <c r="H78" s="629"/>
      <c r="I78" s="351"/>
      <c r="J78" s="352"/>
      <c r="K78" s="353">
        <v>8</v>
      </c>
      <c r="L78" s="354">
        <v>2</v>
      </c>
      <c r="M78" s="342"/>
      <c r="N78" s="344">
        <f>R77</f>
        <v>6</v>
      </c>
      <c r="O78" s="646">
        <f>O77*-1440</f>
        <v>0</v>
      </c>
      <c r="P78" s="342"/>
      <c r="Q78" s="345">
        <v>2</v>
      </c>
      <c r="R78" s="635"/>
      <c r="S78" s="638"/>
      <c r="T78" s="322"/>
      <c r="U78" s="322"/>
      <c r="V78" s="322"/>
    </row>
    <row r="79" spans="1:22" ht="15" customHeight="1" thickBot="1">
      <c r="A79" s="616"/>
      <c r="B79" s="619"/>
      <c r="C79" s="624"/>
      <c r="D79" s="355" t="s">
        <v>279</v>
      </c>
      <c r="E79" s="346"/>
      <c r="F79" s="633"/>
      <c r="G79" s="633"/>
      <c r="H79" s="630"/>
      <c r="I79" s="648">
        <f>I78*20+J78*-5</f>
        <v>0</v>
      </c>
      <c r="J79" s="649"/>
      <c r="K79" s="650">
        <f>K78*5+L78*-5</f>
        <v>30</v>
      </c>
      <c r="L79" s="648"/>
      <c r="M79" s="347">
        <f>M78*20</f>
        <v>0</v>
      </c>
      <c r="N79" s="347">
        <f t="shared" ref="N79" si="38">N78*50</f>
        <v>300</v>
      </c>
      <c r="O79" s="647"/>
      <c r="P79" s="347">
        <f t="shared" ref="P79" si="39">P78*-5</f>
        <v>0</v>
      </c>
      <c r="Q79" s="383">
        <f>IF(Q78&gt;0,VLOOKUP(Q78,'[1]Бодовање по времену доласка'!A2:B21,2,TRUE),0)</f>
        <v>80</v>
      </c>
      <c r="R79" s="636"/>
      <c r="S79" s="639"/>
      <c r="T79" s="322"/>
      <c r="U79" s="322"/>
      <c r="V79" s="322"/>
    </row>
    <row r="80" spans="1:22" ht="38.25">
      <c r="A80" s="614" t="str">
        <f>IF((S80&lt;&gt;"DNF"),RANK(S80,S71:S91,0),"DNF")</f>
        <v>DNF</v>
      </c>
      <c r="B80" s="617"/>
      <c r="C80" s="622"/>
      <c r="D80" s="349"/>
      <c r="E80" s="333"/>
      <c r="F80" s="631"/>
      <c r="G80" s="631"/>
      <c r="H80" s="628">
        <f>IF(AND(F80&gt;0,G80-F80&lt;V71),G80-F80,0)</f>
        <v>0</v>
      </c>
      <c r="I80" s="334" t="s">
        <v>170</v>
      </c>
      <c r="J80" s="335" t="s">
        <v>171</v>
      </c>
      <c r="K80" s="335" t="s">
        <v>170</v>
      </c>
      <c r="L80" s="336" t="s">
        <v>171</v>
      </c>
      <c r="M80" s="335" t="s">
        <v>172</v>
      </c>
      <c r="N80" s="337" t="s">
        <v>173</v>
      </c>
      <c r="O80" s="338">
        <f>IF(H80&gt;T71,H80-T71,0)</f>
        <v>0</v>
      </c>
      <c r="P80" s="337" t="s">
        <v>174</v>
      </c>
      <c r="Q80" s="337" t="s">
        <v>175</v>
      </c>
      <c r="R80" s="634"/>
      <c r="S80" s="637" t="str">
        <f>IF(H80&gt;0,SUM(I82:N82,O81,P82,Q82),"DNF")</f>
        <v>DNF</v>
      </c>
      <c r="T80" s="322"/>
      <c r="U80" s="322"/>
      <c r="V80" s="322"/>
    </row>
    <row r="81" spans="1:22">
      <c r="A81" s="615"/>
      <c r="B81" s="618"/>
      <c r="C81" s="623"/>
      <c r="D81" s="350"/>
      <c r="E81" s="339"/>
      <c r="F81" s="632"/>
      <c r="G81" s="632"/>
      <c r="H81" s="629"/>
      <c r="I81" s="351"/>
      <c r="J81" s="352"/>
      <c r="K81" s="353"/>
      <c r="L81" s="354"/>
      <c r="M81" s="356"/>
      <c r="N81" s="344">
        <f>R80</f>
        <v>0</v>
      </c>
      <c r="O81" s="646">
        <f>O80*-1440</f>
        <v>0</v>
      </c>
      <c r="P81" s="342"/>
      <c r="Q81" s="345"/>
      <c r="R81" s="635"/>
      <c r="S81" s="638"/>
      <c r="T81" s="322"/>
      <c r="U81" s="322"/>
      <c r="V81" s="322"/>
    </row>
    <row r="82" spans="1:22" ht="21.75" customHeight="1" thickBot="1">
      <c r="A82" s="616"/>
      <c r="B82" s="619"/>
      <c r="C82" s="624"/>
      <c r="D82" s="355"/>
      <c r="E82" s="346"/>
      <c r="F82" s="633"/>
      <c r="G82" s="633"/>
      <c r="H82" s="630"/>
      <c r="I82" s="648">
        <f>I81*20+J81*-5</f>
        <v>0</v>
      </c>
      <c r="J82" s="649"/>
      <c r="K82" s="650">
        <f>K81*5+L81*-5</f>
        <v>0</v>
      </c>
      <c r="L82" s="648"/>
      <c r="M82" s="347">
        <f>M81*20</f>
        <v>0</v>
      </c>
      <c r="N82" s="347">
        <f t="shared" ref="N82" si="40">N81*50</f>
        <v>0</v>
      </c>
      <c r="O82" s="647"/>
      <c r="P82" s="347">
        <f t="shared" ref="P82" si="41">P81*-5</f>
        <v>0</v>
      </c>
      <c r="Q82" s="383">
        <f>IF(Q81&gt;0,VLOOKUP(Q81,'[1]Бодовање по времену доласка'!A2:B21,2,TRUE),0)</f>
        <v>0</v>
      </c>
      <c r="R82" s="636"/>
      <c r="S82" s="639"/>
      <c r="T82" s="322"/>
      <c r="U82" s="322"/>
      <c r="V82" s="322"/>
    </row>
    <row r="83" spans="1:22" ht="15" customHeight="1">
      <c r="A83" s="614" t="str">
        <f>IF((S83&lt;&gt;"DNF"),RANK(S83,S71:S91,0),"DNF")</f>
        <v>DNF</v>
      </c>
      <c r="B83" s="617"/>
      <c r="C83" s="622"/>
      <c r="D83" s="349"/>
      <c r="E83" s="333"/>
      <c r="F83" s="631"/>
      <c r="G83" s="656"/>
      <c r="H83" s="628">
        <f>IF(AND(F83&gt;0,G83-F83&lt;V71),G83-F83,0)</f>
        <v>0</v>
      </c>
      <c r="I83" s="334" t="s">
        <v>170</v>
      </c>
      <c r="J83" s="335" t="s">
        <v>171</v>
      </c>
      <c r="K83" s="335" t="s">
        <v>170</v>
      </c>
      <c r="L83" s="336" t="s">
        <v>171</v>
      </c>
      <c r="M83" s="335" t="s">
        <v>172</v>
      </c>
      <c r="N83" s="337" t="s">
        <v>173</v>
      </c>
      <c r="O83" s="338">
        <f>IF(H83&gt;T71,H83-T71,0)</f>
        <v>0</v>
      </c>
      <c r="P83" s="337" t="s">
        <v>174</v>
      </c>
      <c r="Q83" s="337" t="s">
        <v>175</v>
      </c>
      <c r="R83" s="634"/>
      <c r="S83" s="637" t="str">
        <f>IF(H83&gt;0,SUM(I85:N85,O84,P85,Q85),"DNF")</f>
        <v>DNF</v>
      </c>
      <c r="T83" s="322"/>
      <c r="U83" s="322"/>
      <c r="V83" s="322"/>
    </row>
    <row r="84" spans="1:22" ht="18.75" customHeight="1">
      <c r="A84" s="615"/>
      <c r="B84" s="618"/>
      <c r="C84" s="623"/>
      <c r="D84" s="350"/>
      <c r="E84" s="339"/>
      <c r="F84" s="632"/>
      <c r="G84" s="651"/>
      <c r="H84" s="629"/>
      <c r="I84" s="351"/>
      <c r="J84" s="352"/>
      <c r="K84" s="353"/>
      <c r="L84" s="354"/>
      <c r="M84" s="389"/>
      <c r="N84" s="344">
        <f>R83</f>
        <v>0</v>
      </c>
      <c r="O84" s="670">
        <f>IF(O83="DNF","DNF",O83*-1440)</f>
        <v>0</v>
      </c>
      <c r="P84" s="391"/>
      <c r="Q84" s="345"/>
      <c r="R84" s="635"/>
      <c r="S84" s="638"/>
      <c r="T84" s="322"/>
      <c r="U84" s="322"/>
      <c r="V84" s="322"/>
    </row>
    <row r="85" spans="1:22" ht="15.75" thickBot="1">
      <c r="A85" s="616"/>
      <c r="B85" s="619"/>
      <c r="C85" s="624"/>
      <c r="D85" s="355"/>
      <c r="E85" s="346"/>
      <c r="F85" s="633"/>
      <c r="G85" s="652"/>
      <c r="H85" s="630"/>
      <c r="I85" s="648">
        <f>I84*20+J84*-5</f>
        <v>0</v>
      </c>
      <c r="J85" s="649"/>
      <c r="K85" s="650">
        <f>K84*5+L84*-5</f>
        <v>0</v>
      </c>
      <c r="L85" s="648"/>
      <c r="M85" s="392">
        <f>M84*20</f>
        <v>0</v>
      </c>
      <c r="N85" s="392">
        <f t="shared" ref="N85" si="42">N84*50</f>
        <v>0</v>
      </c>
      <c r="O85" s="671"/>
      <c r="P85" s="347">
        <f t="shared" ref="P85" si="43">P84*-5</f>
        <v>0</v>
      </c>
      <c r="Q85" s="383">
        <f>IF(Q84&gt;0,VLOOKUP(Q84,'[1]Бодовање по времену доласка'!A2:B21,2,TRUE),0)</f>
        <v>0</v>
      </c>
      <c r="R85" s="636"/>
      <c r="S85" s="639"/>
      <c r="T85" s="322"/>
      <c r="U85" s="322"/>
      <c r="V85" s="322"/>
    </row>
    <row r="86" spans="1:22" ht="15" customHeight="1">
      <c r="A86" s="614" t="str">
        <f>IF((S86&lt;&gt;"DNF"),RANK(S86,S71:S91,0),"DNF")</f>
        <v>DNF</v>
      </c>
      <c r="B86" s="618"/>
      <c r="C86" s="623"/>
      <c r="D86" s="349"/>
      <c r="E86" s="393"/>
      <c r="F86" s="632"/>
      <c r="G86" s="651"/>
      <c r="H86" s="628">
        <f>IF(AND(F86&gt;0,G86-F86&lt;V71),G86-F86,0)</f>
        <v>0</v>
      </c>
      <c r="I86" s="357" t="s">
        <v>170</v>
      </c>
      <c r="J86" s="358" t="s">
        <v>171</v>
      </c>
      <c r="K86" s="359" t="s">
        <v>170</v>
      </c>
      <c r="L86" s="360" t="s">
        <v>171</v>
      </c>
      <c r="M86" s="358" t="s">
        <v>172</v>
      </c>
      <c r="N86" s="394" t="s">
        <v>173</v>
      </c>
      <c r="O86" s="338">
        <f>IF(H86&gt;T71,H86-T71,0)</f>
        <v>0</v>
      </c>
      <c r="P86" s="394" t="s">
        <v>174</v>
      </c>
      <c r="Q86" s="337" t="s">
        <v>175</v>
      </c>
      <c r="R86" s="634"/>
      <c r="S86" s="637" t="str">
        <f>IF(H86&gt;0,SUM(I88:N88,O87,P88,Q88),"DNF")</f>
        <v>DNF</v>
      </c>
      <c r="T86" s="322"/>
      <c r="U86" s="322"/>
      <c r="V86" s="322"/>
    </row>
    <row r="87" spans="1:22">
      <c r="A87" s="615"/>
      <c r="B87" s="618"/>
      <c r="C87" s="623"/>
      <c r="D87" s="361"/>
      <c r="E87" s="339"/>
      <c r="F87" s="632"/>
      <c r="G87" s="651"/>
      <c r="H87" s="629"/>
      <c r="I87" s="351"/>
      <c r="J87" s="352"/>
      <c r="K87" s="362"/>
      <c r="L87" s="363"/>
      <c r="M87" s="389"/>
      <c r="N87" s="344">
        <f>R86</f>
        <v>0</v>
      </c>
      <c r="O87" s="670">
        <f>IF(O86="DNF","DNF",O86*-1440)</f>
        <v>0</v>
      </c>
      <c r="P87" s="391"/>
      <c r="Q87" s="345"/>
      <c r="R87" s="635"/>
      <c r="S87" s="638"/>
      <c r="T87" s="322"/>
      <c r="U87" s="322"/>
      <c r="V87" s="322"/>
    </row>
    <row r="88" spans="1:22" ht="15.75" thickBot="1">
      <c r="A88" s="616"/>
      <c r="B88" s="619"/>
      <c r="C88" s="624"/>
      <c r="D88" s="355"/>
      <c r="E88" s="346"/>
      <c r="F88" s="633"/>
      <c r="G88" s="652"/>
      <c r="H88" s="630"/>
      <c r="I88" s="648">
        <f>I87*20+J87*-5</f>
        <v>0</v>
      </c>
      <c r="J88" s="649"/>
      <c r="K88" s="650">
        <f>K87*5+L87*-5</f>
        <v>0</v>
      </c>
      <c r="L88" s="648"/>
      <c r="M88" s="392">
        <f>M87*20</f>
        <v>0</v>
      </c>
      <c r="N88" s="392">
        <f t="shared" ref="N88" si="44">N87*50</f>
        <v>0</v>
      </c>
      <c r="O88" s="671"/>
      <c r="P88" s="347">
        <f t="shared" ref="P88" si="45">P87*-5</f>
        <v>0</v>
      </c>
      <c r="Q88" s="383">
        <f>IF(Q87&gt;0,VLOOKUP(Q87,'[1]Бодовање по времену доласка'!A2:B21,2,TRUE),0)</f>
        <v>0</v>
      </c>
      <c r="R88" s="636"/>
      <c r="S88" s="639"/>
      <c r="T88" s="322"/>
      <c r="U88" s="322"/>
      <c r="V88" s="322"/>
    </row>
    <row r="89" spans="1:22" ht="38.25">
      <c r="A89" s="614" t="str">
        <f>IF((S89&lt;&gt;"DNF"),RANK(S89,S71:S91,0),"DNF")</f>
        <v>DNF</v>
      </c>
      <c r="B89" s="618"/>
      <c r="C89" s="623"/>
      <c r="D89" s="349"/>
      <c r="E89" s="393"/>
      <c r="F89" s="632"/>
      <c r="G89" s="651"/>
      <c r="H89" s="628">
        <f>IF(AND(F89&gt;0,G89-F89&lt;V71),G89-F89,0)</f>
        <v>0</v>
      </c>
      <c r="I89" s="357" t="s">
        <v>170</v>
      </c>
      <c r="J89" s="358" t="s">
        <v>171</v>
      </c>
      <c r="K89" s="359" t="s">
        <v>170</v>
      </c>
      <c r="L89" s="360" t="s">
        <v>171</v>
      </c>
      <c r="M89" s="358" t="s">
        <v>172</v>
      </c>
      <c r="N89" s="394" t="s">
        <v>173</v>
      </c>
      <c r="O89" s="338">
        <f>IF(H89&gt;T71,H89-T71,0)</f>
        <v>0</v>
      </c>
      <c r="P89" s="394" t="s">
        <v>174</v>
      </c>
      <c r="Q89" s="337" t="s">
        <v>175</v>
      </c>
      <c r="R89" s="634"/>
      <c r="S89" s="637" t="str">
        <f>IF(H89&gt;0,SUM(I91:N91,O90,P91,Q91),"DNF")</f>
        <v>DNF</v>
      </c>
      <c r="T89" s="322"/>
      <c r="U89" s="322"/>
      <c r="V89" s="322"/>
    </row>
    <row r="90" spans="1:22">
      <c r="A90" s="615"/>
      <c r="B90" s="618"/>
      <c r="C90" s="623"/>
      <c r="D90" s="361"/>
      <c r="E90" s="339"/>
      <c r="F90" s="632"/>
      <c r="G90" s="651"/>
      <c r="H90" s="629"/>
      <c r="I90" s="351"/>
      <c r="J90" s="352"/>
      <c r="K90" s="362"/>
      <c r="L90" s="363"/>
      <c r="M90" s="389"/>
      <c r="N90" s="344">
        <f>R89</f>
        <v>0</v>
      </c>
      <c r="O90" s="670">
        <f>IF(O89="DNF","DNF",O89*-1440)</f>
        <v>0</v>
      </c>
      <c r="P90" s="391"/>
      <c r="Q90" s="345"/>
      <c r="R90" s="635"/>
      <c r="S90" s="638"/>
      <c r="T90" s="322"/>
      <c r="U90" s="322"/>
      <c r="V90" s="322"/>
    </row>
    <row r="91" spans="1:22" ht="15.75" thickBot="1">
      <c r="A91" s="616"/>
      <c r="B91" s="619"/>
      <c r="C91" s="624"/>
      <c r="D91" s="355"/>
      <c r="E91" s="346"/>
      <c r="F91" s="633"/>
      <c r="G91" s="652"/>
      <c r="H91" s="630"/>
      <c r="I91" s="648">
        <f>I90*20+J90*-5</f>
        <v>0</v>
      </c>
      <c r="J91" s="649"/>
      <c r="K91" s="650">
        <f>K90*5+L90*-5</f>
        <v>0</v>
      </c>
      <c r="L91" s="648"/>
      <c r="M91" s="392">
        <f>M90*20</f>
        <v>0</v>
      </c>
      <c r="N91" s="392">
        <f t="shared" ref="N91" si="46">N90*50</f>
        <v>0</v>
      </c>
      <c r="O91" s="671"/>
      <c r="P91" s="347">
        <f t="shared" ref="P91" si="47">P90*-5</f>
        <v>0</v>
      </c>
      <c r="Q91" s="383">
        <f>IF(Q90&gt;0,VLOOKUP(Q90,'[1]Бодовање по времену доласка'!A2:B21,2,TRUE),0)</f>
        <v>0</v>
      </c>
      <c r="R91" s="636"/>
      <c r="S91" s="639"/>
      <c r="T91" s="322"/>
      <c r="U91" s="322"/>
      <c r="V91" s="322"/>
    </row>
    <row r="92" spans="1:22" ht="15" customHeight="1" thickBot="1">
      <c r="A92" s="620" t="s">
        <v>26</v>
      </c>
      <c r="B92" s="621"/>
      <c r="C92" s="621"/>
      <c r="D92" s="621"/>
      <c r="E92" s="621"/>
      <c r="F92" s="621"/>
      <c r="G92" s="621"/>
      <c r="H92" s="621"/>
      <c r="I92" s="621"/>
      <c r="J92" s="621"/>
      <c r="K92" s="621"/>
      <c r="L92" s="621"/>
      <c r="M92" s="621"/>
      <c r="N92" s="621"/>
      <c r="O92" s="621"/>
      <c r="P92" s="621"/>
      <c r="Q92" s="621"/>
      <c r="R92" s="621"/>
      <c r="S92" s="621"/>
      <c r="T92" s="621"/>
      <c r="U92" s="621"/>
      <c r="V92" s="621"/>
    </row>
    <row r="93" spans="1:22" ht="38.25">
      <c r="A93" s="614">
        <f>IF((S93&lt;&gt;"DNF"),RANK(S93,S93:S113,0),"DNF")</f>
        <v>7</v>
      </c>
      <c r="B93" s="617" t="s">
        <v>280</v>
      </c>
      <c r="C93" s="622" t="s">
        <v>281</v>
      </c>
      <c r="D93" s="349" t="s">
        <v>282</v>
      </c>
      <c r="E93" s="333"/>
      <c r="F93" s="625">
        <v>0.4375</v>
      </c>
      <c r="G93" s="625">
        <v>0.52569444444444446</v>
      </c>
      <c r="H93" s="628">
        <f>IF(AND(F93&gt;0,G93-F93&lt;V93),G93-F93,0)</f>
        <v>8.8194444444444464E-2</v>
      </c>
      <c r="I93" s="334" t="s">
        <v>170</v>
      </c>
      <c r="J93" s="335" t="s">
        <v>171</v>
      </c>
      <c r="K93" s="335" t="s">
        <v>170</v>
      </c>
      <c r="L93" s="336" t="s">
        <v>171</v>
      </c>
      <c r="M93" s="335" t="s">
        <v>172</v>
      </c>
      <c r="N93" s="337" t="s">
        <v>173</v>
      </c>
      <c r="O93" s="338">
        <f>IF(H93&gt;T93,H93-T93,0)</f>
        <v>0</v>
      </c>
      <c r="P93" s="337" t="s">
        <v>174</v>
      </c>
      <c r="Q93" s="337" t="s">
        <v>175</v>
      </c>
      <c r="R93" s="634">
        <v>5</v>
      </c>
      <c r="S93" s="637">
        <f>IF(H93&gt;0,SUM(I95:N95,O94,P95,Q95),"DNF")</f>
        <v>310</v>
      </c>
      <c r="T93" s="640">
        <v>0.125</v>
      </c>
      <c r="U93" s="641"/>
      <c r="V93" s="644">
        <v>0.1875</v>
      </c>
    </row>
    <row r="94" spans="1:22" ht="15.75" thickBot="1">
      <c r="A94" s="615"/>
      <c r="B94" s="618"/>
      <c r="C94" s="623"/>
      <c r="D94" s="350" t="s">
        <v>283</v>
      </c>
      <c r="E94" s="339"/>
      <c r="F94" s="626"/>
      <c r="G94" s="626"/>
      <c r="H94" s="629"/>
      <c r="I94" s="340"/>
      <c r="J94" s="341"/>
      <c r="K94" s="342">
        <v>10</v>
      </c>
      <c r="L94" s="343"/>
      <c r="M94" s="342"/>
      <c r="N94" s="344">
        <f>R93</f>
        <v>5</v>
      </c>
      <c r="O94" s="646">
        <f>O93*-1440</f>
        <v>0</v>
      </c>
      <c r="P94" s="342"/>
      <c r="Q94" s="345">
        <v>7</v>
      </c>
      <c r="R94" s="635"/>
      <c r="S94" s="638"/>
      <c r="T94" s="642"/>
      <c r="U94" s="643"/>
      <c r="V94" s="645"/>
    </row>
    <row r="95" spans="1:22" ht="15" customHeight="1" thickBot="1">
      <c r="A95" s="616"/>
      <c r="B95" s="619"/>
      <c r="C95" s="624"/>
      <c r="D95" s="355" t="s">
        <v>284</v>
      </c>
      <c r="E95" s="346"/>
      <c r="F95" s="627"/>
      <c r="G95" s="627"/>
      <c r="H95" s="630"/>
      <c r="I95" s="648">
        <f>I94*20+J94*-5</f>
        <v>0</v>
      </c>
      <c r="J95" s="649"/>
      <c r="K95" s="650">
        <f>K94*5+L94*-5</f>
        <v>50</v>
      </c>
      <c r="L95" s="648"/>
      <c r="M95" s="347">
        <f>M94*20</f>
        <v>0</v>
      </c>
      <c r="N95" s="347">
        <f>N94*50</f>
        <v>250</v>
      </c>
      <c r="O95" s="647"/>
      <c r="P95" s="347">
        <f>P94*-5</f>
        <v>0</v>
      </c>
      <c r="Q95" s="383">
        <f>IF(Q94&gt;0,VLOOKUP(Q94,'[1]Бодовање по времену доласка'!A2:B21,2,TRUE),0)</f>
        <v>10</v>
      </c>
      <c r="R95" s="636"/>
      <c r="S95" s="639"/>
      <c r="T95" s="322"/>
      <c r="U95" s="322"/>
      <c r="V95" s="322"/>
    </row>
    <row r="96" spans="1:22" ht="38.25">
      <c r="A96" s="614">
        <f>IF((S96&lt;&gt;"DNF"),RANK(S96,S93:S113,0),"DNF")</f>
        <v>6</v>
      </c>
      <c r="B96" s="617" t="s">
        <v>272</v>
      </c>
      <c r="C96" s="622" t="s">
        <v>33</v>
      </c>
      <c r="D96" s="349" t="s">
        <v>285</v>
      </c>
      <c r="E96" s="333"/>
      <c r="F96" s="631">
        <v>0.44097222222222227</v>
      </c>
      <c r="G96" s="631">
        <v>0.60833333333333328</v>
      </c>
      <c r="H96" s="628">
        <f>IF(AND(F96&gt;0,G96-F96&lt;V93),G96-F96,0)</f>
        <v>0.16736111111111102</v>
      </c>
      <c r="I96" s="334" t="s">
        <v>170</v>
      </c>
      <c r="J96" s="335" t="s">
        <v>171</v>
      </c>
      <c r="K96" s="335" t="s">
        <v>170</v>
      </c>
      <c r="L96" s="336" t="s">
        <v>171</v>
      </c>
      <c r="M96" s="335" t="s">
        <v>172</v>
      </c>
      <c r="N96" s="337" t="s">
        <v>173</v>
      </c>
      <c r="O96" s="338">
        <f>IF(H96&gt;T93,H96-T93,0)</f>
        <v>4.2361111111111016E-2</v>
      </c>
      <c r="P96" s="337" t="s">
        <v>174</v>
      </c>
      <c r="Q96" s="337" t="s">
        <v>175</v>
      </c>
      <c r="R96" s="634">
        <v>7</v>
      </c>
      <c r="S96" s="637">
        <f>IF(H96&gt;0,SUM(I98:N98,O97,P98,Q98),"DNF")</f>
        <v>329.00000000000011</v>
      </c>
      <c r="T96" s="322"/>
      <c r="U96" s="322"/>
      <c r="V96" s="322"/>
    </row>
    <row r="97" spans="1:22">
      <c r="A97" s="615"/>
      <c r="B97" s="618"/>
      <c r="C97" s="623"/>
      <c r="D97" s="350" t="s">
        <v>286</v>
      </c>
      <c r="E97" s="339"/>
      <c r="F97" s="632"/>
      <c r="G97" s="632"/>
      <c r="H97" s="629"/>
      <c r="I97" s="351"/>
      <c r="J97" s="352"/>
      <c r="K97" s="353">
        <v>8</v>
      </c>
      <c r="L97" s="354">
        <v>2</v>
      </c>
      <c r="M97" s="342"/>
      <c r="N97" s="344">
        <f>R96</f>
        <v>7</v>
      </c>
      <c r="O97" s="646">
        <f>O96*-1440</f>
        <v>-60.999999999999865</v>
      </c>
      <c r="P97" s="342"/>
      <c r="Q97" s="345">
        <v>6</v>
      </c>
      <c r="R97" s="635"/>
      <c r="S97" s="638"/>
      <c r="T97" s="322"/>
      <c r="U97" s="322"/>
      <c r="V97" s="322"/>
    </row>
    <row r="98" spans="1:22" ht="15" customHeight="1" thickBot="1">
      <c r="A98" s="616"/>
      <c r="B98" s="619"/>
      <c r="C98" s="624"/>
      <c r="D98" s="355" t="s">
        <v>287</v>
      </c>
      <c r="E98" s="346"/>
      <c r="F98" s="633"/>
      <c r="G98" s="633"/>
      <c r="H98" s="630"/>
      <c r="I98" s="648">
        <f>I97*20+J97*-5</f>
        <v>0</v>
      </c>
      <c r="J98" s="649"/>
      <c r="K98" s="650">
        <f>K97*5+L97*-5</f>
        <v>30</v>
      </c>
      <c r="L98" s="648"/>
      <c r="M98" s="347">
        <f>M97*20</f>
        <v>0</v>
      </c>
      <c r="N98" s="347">
        <f t="shared" ref="N98" si="48">N97*50</f>
        <v>350</v>
      </c>
      <c r="O98" s="647"/>
      <c r="P98" s="347">
        <f t="shared" ref="P98" si="49">P97*-5</f>
        <v>0</v>
      </c>
      <c r="Q98" s="383">
        <f>IF(Q97&gt;0,VLOOKUP(Q97,'[1]Бодовање по времену доласка'!A2:B21,2,TRUE),0)</f>
        <v>10</v>
      </c>
      <c r="R98" s="636"/>
      <c r="S98" s="639"/>
      <c r="T98" s="322"/>
      <c r="U98" s="322"/>
      <c r="V98" s="322"/>
    </row>
    <row r="99" spans="1:22" ht="38.25">
      <c r="A99" s="614">
        <f>IF((S99&lt;&gt;"DNF"),RANK(S99,S93:S113,0),"DNF")</f>
        <v>5</v>
      </c>
      <c r="B99" s="617" t="s">
        <v>288</v>
      </c>
      <c r="C99" s="622" t="s">
        <v>289</v>
      </c>
      <c r="D99" s="349" t="s">
        <v>290</v>
      </c>
      <c r="E99" s="333"/>
      <c r="F99" s="631">
        <v>0.44444444444444442</v>
      </c>
      <c r="G99" s="631">
        <v>0.60347222222222219</v>
      </c>
      <c r="H99" s="628">
        <f>IF(AND(F99&gt;0,G99-F99&lt;V93),G99-F99,0)</f>
        <v>0.15902777777777777</v>
      </c>
      <c r="I99" s="334" t="s">
        <v>170</v>
      </c>
      <c r="J99" s="335" t="s">
        <v>171</v>
      </c>
      <c r="K99" s="335" t="s">
        <v>170</v>
      </c>
      <c r="L99" s="336" t="s">
        <v>171</v>
      </c>
      <c r="M99" s="335" t="s">
        <v>172</v>
      </c>
      <c r="N99" s="337" t="s">
        <v>173</v>
      </c>
      <c r="O99" s="338">
        <f>IF(H99&gt;T93,H99-T93,0)</f>
        <v>3.4027777777777768E-2</v>
      </c>
      <c r="P99" s="337" t="s">
        <v>174</v>
      </c>
      <c r="Q99" s="337" t="s">
        <v>175</v>
      </c>
      <c r="R99" s="634">
        <v>7</v>
      </c>
      <c r="S99" s="637">
        <f>IF(H99&gt;0,SUM(I101:N101,O100,P101,Q101),"DNF")</f>
        <v>361</v>
      </c>
      <c r="T99" s="322"/>
      <c r="U99" s="322"/>
      <c r="V99" s="322"/>
    </row>
    <row r="100" spans="1:22">
      <c r="A100" s="615"/>
      <c r="B100" s="618"/>
      <c r="C100" s="623"/>
      <c r="D100" s="350" t="s">
        <v>291</v>
      </c>
      <c r="E100" s="339"/>
      <c r="F100" s="632"/>
      <c r="G100" s="632"/>
      <c r="H100" s="629"/>
      <c r="I100" s="351"/>
      <c r="J100" s="352"/>
      <c r="K100" s="353">
        <v>9</v>
      </c>
      <c r="L100" s="354">
        <v>1</v>
      </c>
      <c r="M100" s="342"/>
      <c r="N100" s="344">
        <f>R99</f>
        <v>7</v>
      </c>
      <c r="O100" s="646">
        <f>O99*-1440</f>
        <v>-48.999999999999986</v>
      </c>
      <c r="P100" s="342"/>
      <c r="Q100" s="345">
        <v>5</v>
      </c>
      <c r="R100" s="635"/>
      <c r="S100" s="638"/>
      <c r="T100" s="322"/>
      <c r="U100" s="322"/>
      <c r="V100" s="322"/>
    </row>
    <row r="101" spans="1:22" ht="15.75" thickBot="1">
      <c r="A101" s="616"/>
      <c r="B101" s="619"/>
      <c r="C101" s="624"/>
      <c r="D101" s="355" t="s">
        <v>292</v>
      </c>
      <c r="E101" s="346"/>
      <c r="F101" s="633"/>
      <c r="G101" s="633"/>
      <c r="H101" s="630"/>
      <c r="I101" s="648">
        <f>I100*20+J100*-5</f>
        <v>0</v>
      </c>
      <c r="J101" s="649"/>
      <c r="K101" s="650">
        <f>K100*5+L100*-5</f>
        <v>40</v>
      </c>
      <c r="L101" s="648"/>
      <c r="M101" s="347">
        <f>M100*20</f>
        <v>0</v>
      </c>
      <c r="N101" s="347">
        <f t="shared" ref="N101" si="50">N100*50</f>
        <v>350</v>
      </c>
      <c r="O101" s="647"/>
      <c r="P101" s="347">
        <f t="shared" ref="P101" si="51">P100*-5</f>
        <v>0</v>
      </c>
      <c r="Q101" s="383">
        <f>IF(Q100&gt;0,VLOOKUP(Q100,'[1]Бодовање по времену доласка'!A2:B21,2,TRUE),0)</f>
        <v>20</v>
      </c>
      <c r="R101" s="636"/>
      <c r="S101" s="639"/>
      <c r="T101" s="322"/>
      <c r="U101" s="322"/>
      <c r="V101" s="322"/>
    </row>
    <row r="102" spans="1:22" ht="38.25">
      <c r="A102" s="614">
        <f>IF((S102&lt;&gt;"DNF"),RANK(S102,S93:S113,0),"DNF")</f>
        <v>2</v>
      </c>
      <c r="B102" s="617" t="s">
        <v>293</v>
      </c>
      <c r="C102" s="622" t="s">
        <v>33</v>
      </c>
      <c r="D102" s="349" t="s">
        <v>294</v>
      </c>
      <c r="E102" s="333"/>
      <c r="F102" s="631">
        <v>0.44791666666666669</v>
      </c>
      <c r="G102" s="631">
        <v>0.53888888888888886</v>
      </c>
      <c r="H102" s="628">
        <f>IF(AND(F102&gt;0,G102-F102&lt;V93),G102-F102,0)</f>
        <v>9.0972222222222177E-2</v>
      </c>
      <c r="I102" s="334" t="s">
        <v>170</v>
      </c>
      <c r="J102" s="335" t="s">
        <v>171</v>
      </c>
      <c r="K102" s="335" t="s">
        <v>170</v>
      </c>
      <c r="L102" s="336" t="s">
        <v>171</v>
      </c>
      <c r="M102" s="335" t="s">
        <v>172</v>
      </c>
      <c r="N102" s="337" t="s">
        <v>173</v>
      </c>
      <c r="O102" s="338">
        <f>IF(H102&gt;T93,H102-T93,0)</f>
        <v>0</v>
      </c>
      <c r="P102" s="337" t="s">
        <v>174</v>
      </c>
      <c r="Q102" s="337" t="s">
        <v>175</v>
      </c>
      <c r="R102" s="634">
        <v>7</v>
      </c>
      <c r="S102" s="637">
        <f>IF(H102&gt;0,SUM(I104:N104,O103,P104,Q104),"DNF")</f>
        <v>470</v>
      </c>
      <c r="T102" s="322"/>
      <c r="U102" s="322"/>
      <c r="V102" s="322"/>
    </row>
    <row r="103" spans="1:22">
      <c r="A103" s="615"/>
      <c r="B103" s="618"/>
      <c r="C103" s="623"/>
      <c r="D103" s="350" t="s">
        <v>295</v>
      </c>
      <c r="E103" s="339"/>
      <c r="F103" s="632"/>
      <c r="G103" s="632"/>
      <c r="H103" s="629"/>
      <c r="I103" s="351"/>
      <c r="J103" s="352"/>
      <c r="K103" s="353">
        <v>9</v>
      </c>
      <c r="L103" s="354">
        <v>1</v>
      </c>
      <c r="M103" s="356"/>
      <c r="N103" s="344">
        <f>R102</f>
        <v>7</v>
      </c>
      <c r="O103" s="646">
        <f>O102*-1440</f>
        <v>0</v>
      </c>
      <c r="P103" s="342"/>
      <c r="Q103" s="345">
        <v>2</v>
      </c>
      <c r="R103" s="635"/>
      <c r="S103" s="638"/>
      <c r="T103" s="322"/>
      <c r="U103" s="322"/>
      <c r="V103" s="322"/>
    </row>
    <row r="104" spans="1:22" ht="15.75" thickBot="1">
      <c r="A104" s="616"/>
      <c r="B104" s="619"/>
      <c r="C104" s="624"/>
      <c r="D104" s="355" t="s">
        <v>296</v>
      </c>
      <c r="E104" s="346"/>
      <c r="F104" s="633"/>
      <c r="G104" s="633"/>
      <c r="H104" s="630"/>
      <c r="I104" s="648">
        <f>I103*20+J103*-5</f>
        <v>0</v>
      </c>
      <c r="J104" s="649"/>
      <c r="K104" s="650">
        <f>K103*5+L103*-5</f>
        <v>40</v>
      </c>
      <c r="L104" s="648"/>
      <c r="M104" s="347">
        <f>M103*20</f>
        <v>0</v>
      </c>
      <c r="N104" s="347">
        <f t="shared" ref="N104" si="52">N103*50</f>
        <v>350</v>
      </c>
      <c r="O104" s="647"/>
      <c r="P104" s="347">
        <f t="shared" ref="P104" si="53">P103*-5</f>
        <v>0</v>
      </c>
      <c r="Q104" s="383">
        <f>IF(Q103&gt;0,VLOOKUP(Q103,'[1]Бодовање по времену доласка'!A2:B21,2,TRUE),0)</f>
        <v>80</v>
      </c>
      <c r="R104" s="636"/>
      <c r="S104" s="639"/>
      <c r="T104" s="322"/>
      <c r="U104" s="322"/>
      <c r="V104" s="322"/>
    </row>
    <row r="105" spans="1:22" ht="38.25">
      <c r="A105" s="614">
        <f>IF((S105&lt;&gt;"DNF"),RANK(S105,S93:S113,0),"DNF")</f>
        <v>1</v>
      </c>
      <c r="B105" s="617" t="s">
        <v>297</v>
      </c>
      <c r="C105" s="622" t="s">
        <v>230</v>
      </c>
      <c r="D105" s="349" t="s">
        <v>298</v>
      </c>
      <c r="E105" s="333"/>
      <c r="F105" s="631">
        <v>0.4513888888888889</v>
      </c>
      <c r="G105" s="656">
        <v>0.52569444444444446</v>
      </c>
      <c r="H105" s="628">
        <f>IF(AND(F105&gt;0,G105-F105&lt;V93),G105-F105,0)</f>
        <v>7.4305555555555569E-2</v>
      </c>
      <c r="I105" s="334" t="s">
        <v>170</v>
      </c>
      <c r="J105" s="335" t="s">
        <v>171</v>
      </c>
      <c r="K105" s="335" t="s">
        <v>170</v>
      </c>
      <c r="L105" s="336" t="s">
        <v>171</v>
      </c>
      <c r="M105" s="335" t="s">
        <v>172</v>
      </c>
      <c r="N105" s="337" t="s">
        <v>173</v>
      </c>
      <c r="O105" s="338">
        <f>IF(H105&gt;T93,H105-T93,0)</f>
        <v>0</v>
      </c>
      <c r="P105" s="337" t="s">
        <v>174</v>
      </c>
      <c r="Q105" s="337" t="s">
        <v>175</v>
      </c>
      <c r="R105" s="634">
        <v>7</v>
      </c>
      <c r="S105" s="637">
        <f>IF(H105&gt;0,SUM(I107:N107,O106,P107,Q107),"DNF")</f>
        <v>500</v>
      </c>
      <c r="T105" s="322"/>
      <c r="U105" s="322"/>
      <c r="V105" s="322"/>
    </row>
    <row r="106" spans="1:22">
      <c r="A106" s="615"/>
      <c r="B106" s="618"/>
      <c r="C106" s="623"/>
      <c r="D106" s="350" t="s">
        <v>299</v>
      </c>
      <c r="E106" s="339"/>
      <c r="F106" s="632"/>
      <c r="G106" s="651"/>
      <c r="H106" s="629"/>
      <c r="I106" s="351"/>
      <c r="J106" s="352"/>
      <c r="K106" s="353">
        <v>10</v>
      </c>
      <c r="L106" s="354"/>
      <c r="M106" s="389"/>
      <c r="N106" s="344">
        <f>R105</f>
        <v>7</v>
      </c>
      <c r="O106" s="670">
        <f>IF(O105="DNF","DNF",O105*-1440)</f>
        <v>0</v>
      </c>
      <c r="P106" s="391"/>
      <c r="Q106" s="345">
        <v>1</v>
      </c>
      <c r="R106" s="635"/>
      <c r="S106" s="638"/>
      <c r="T106" s="322"/>
      <c r="U106" s="322"/>
      <c r="V106" s="322"/>
    </row>
    <row r="107" spans="1:22" ht="18.75" customHeight="1" thickBot="1">
      <c r="A107" s="616"/>
      <c r="B107" s="619"/>
      <c r="C107" s="624"/>
      <c r="D107" s="355" t="s">
        <v>300</v>
      </c>
      <c r="E107" s="346"/>
      <c r="F107" s="633"/>
      <c r="G107" s="652"/>
      <c r="H107" s="630"/>
      <c r="I107" s="648">
        <f>I106*20+J106*-5</f>
        <v>0</v>
      </c>
      <c r="J107" s="649"/>
      <c r="K107" s="650">
        <f>K106*5+L106*-5</f>
        <v>50</v>
      </c>
      <c r="L107" s="648"/>
      <c r="M107" s="392">
        <f>M106*20</f>
        <v>0</v>
      </c>
      <c r="N107" s="392">
        <f t="shared" ref="N107" si="54">N106*50</f>
        <v>350</v>
      </c>
      <c r="O107" s="671"/>
      <c r="P107" s="347">
        <f t="shared" ref="P107" si="55">P106*-5</f>
        <v>0</v>
      </c>
      <c r="Q107" s="383">
        <f>IF(Q106&gt;0,VLOOKUP(Q106,'[1]Бодовање по времену доласка'!A2:B21,2,TRUE),0)</f>
        <v>100</v>
      </c>
      <c r="R107" s="636"/>
      <c r="S107" s="639"/>
      <c r="T107" s="322"/>
      <c r="U107" s="322"/>
      <c r="V107" s="322"/>
    </row>
    <row r="108" spans="1:22" ht="38.25">
      <c r="A108" s="614">
        <f>IF((S108&lt;&gt;"DNF"),RANK(S108,S93:S113,0),"DNF")</f>
        <v>4</v>
      </c>
      <c r="B108" s="618" t="s">
        <v>301</v>
      </c>
      <c r="C108" s="623" t="s">
        <v>289</v>
      </c>
      <c r="D108" s="349" t="s">
        <v>302</v>
      </c>
      <c r="E108" s="393"/>
      <c r="F108" s="632">
        <v>0.4548611111111111</v>
      </c>
      <c r="G108" s="651">
        <v>0.58750000000000002</v>
      </c>
      <c r="H108" s="628">
        <f>IF(AND(F108&gt;0,G108-F108&lt;V93),G108-F108,0)</f>
        <v>0.13263888888888892</v>
      </c>
      <c r="I108" s="357" t="s">
        <v>170</v>
      </c>
      <c r="J108" s="358" t="s">
        <v>171</v>
      </c>
      <c r="K108" s="359" t="s">
        <v>170</v>
      </c>
      <c r="L108" s="360" t="s">
        <v>171</v>
      </c>
      <c r="M108" s="358" t="s">
        <v>172</v>
      </c>
      <c r="N108" s="394" t="s">
        <v>173</v>
      </c>
      <c r="O108" s="338">
        <f>IF(H108&gt;T93,H108-T93,0)</f>
        <v>7.6388888888889173E-3</v>
      </c>
      <c r="P108" s="394" t="s">
        <v>174</v>
      </c>
      <c r="Q108" s="337" t="s">
        <v>175</v>
      </c>
      <c r="R108" s="634">
        <v>7</v>
      </c>
      <c r="S108" s="637">
        <f>IF(H108&gt;0,SUM(I110:N110,O109,P110,Q110),"DNF")</f>
        <v>418.99999999999994</v>
      </c>
      <c r="T108" s="322"/>
      <c r="U108" s="322"/>
      <c r="V108" s="322"/>
    </row>
    <row r="109" spans="1:22" ht="18.75" customHeight="1">
      <c r="A109" s="615"/>
      <c r="B109" s="618"/>
      <c r="C109" s="623"/>
      <c r="D109" s="361" t="s">
        <v>303</v>
      </c>
      <c r="E109" s="339"/>
      <c r="F109" s="632"/>
      <c r="G109" s="651"/>
      <c r="H109" s="629"/>
      <c r="I109" s="351"/>
      <c r="J109" s="352"/>
      <c r="K109" s="362">
        <v>9</v>
      </c>
      <c r="L109" s="363">
        <v>1</v>
      </c>
      <c r="M109" s="389"/>
      <c r="N109" s="344">
        <f>R108</f>
        <v>7</v>
      </c>
      <c r="O109" s="670">
        <f>IF(O108="DNF","DNF",O108*-1440)</f>
        <v>-11.000000000000041</v>
      </c>
      <c r="P109" s="391"/>
      <c r="Q109" s="345">
        <v>4</v>
      </c>
      <c r="R109" s="635"/>
      <c r="S109" s="638"/>
      <c r="T109" s="322"/>
      <c r="U109" s="322"/>
      <c r="V109" s="322"/>
    </row>
    <row r="110" spans="1:22" ht="15.75" thickBot="1">
      <c r="A110" s="616"/>
      <c r="B110" s="619"/>
      <c r="C110" s="624"/>
      <c r="D110" s="355" t="s">
        <v>304</v>
      </c>
      <c r="E110" s="346"/>
      <c r="F110" s="633"/>
      <c r="G110" s="652"/>
      <c r="H110" s="630"/>
      <c r="I110" s="648">
        <f>I109*20+J109*-5</f>
        <v>0</v>
      </c>
      <c r="J110" s="649"/>
      <c r="K110" s="650">
        <f>K109*5+L109*-5</f>
        <v>40</v>
      </c>
      <c r="L110" s="648"/>
      <c r="M110" s="392">
        <f>M109*20</f>
        <v>0</v>
      </c>
      <c r="N110" s="392">
        <f t="shared" ref="N110" si="56">N109*50</f>
        <v>350</v>
      </c>
      <c r="O110" s="671"/>
      <c r="P110" s="347">
        <f t="shared" ref="P110" si="57">P109*-5</f>
        <v>0</v>
      </c>
      <c r="Q110" s="383">
        <f>IF(Q109&gt;0,VLOOKUP(Q109,'[1]Бодовање по времену доласка'!A2:B21,2,TRUE),0)</f>
        <v>40</v>
      </c>
      <c r="R110" s="636"/>
      <c r="S110" s="639"/>
      <c r="T110" s="322"/>
      <c r="U110" s="322"/>
      <c r="V110" s="322"/>
    </row>
    <row r="111" spans="1:22" ht="15" customHeight="1">
      <c r="A111" s="614">
        <f>IF((S111&lt;&gt;"DNF"),RANK(S111,S93:S113,0),"DNF")</f>
        <v>3</v>
      </c>
      <c r="B111" s="618" t="s">
        <v>260</v>
      </c>
      <c r="C111" s="623" t="s">
        <v>238</v>
      </c>
      <c r="D111" s="349" t="s">
        <v>305</v>
      </c>
      <c r="E111" s="393"/>
      <c r="F111" s="632">
        <v>0.45833333333333331</v>
      </c>
      <c r="G111" s="651">
        <v>0.55763888888888891</v>
      </c>
      <c r="H111" s="628">
        <f>IF(AND(F111&gt;0,G111-F111&lt;V93),G111-F111,0)</f>
        <v>9.9305555555555591E-2</v>
      </c>
      <c r="I111" s="357" t="s">
        <v>170</v>
      </c>
      <c r="J111" s="358" t="s">
        <v>171</v>
      </c>
      <c r="K111" s="359" t="s">
        <v>170</v>
      </c>
      <c r="L111" s="360" t="s">
        <v>171</v>
      </c>
      <c r="M111" s="358" t="s">
        <v>172</v>
      </c>
      <c r="N111" s="394" t="s">
        <v>173</v>
      </c>
      <c r="O111" s="338">
        <f>IF(H111&gt;T93,H111-T93,0)</f>
        <v>0</v>
      </c>
      <c r="P111" s="394" t="s">
        <v>174</v>
      </c>
      <c r="Q111" s="337" t="s">
        <v>175</v>
      </c>
      <c r="R111" s="634">
        <v>7</v>
      </c>
      <c r="S111" s="637">
        <f>IF(H111&gt;0,SUM(I113:N113,O112,P113,Q113),"DNF")</f>
        <v>460</v>
      </c>
      <c r="T111" s="322"/>
      <c r="U111" s="322"/>
      <c r="V111" s="322"/>
    </row>
    <row r="112" spans="1:22">
      <c r="A112" s="615"/>
      <c r="B112" s="618"/>
      <c r="C112" s="623"/>
      <c r="D112" s="361" t="s">
        <v>306</v>
      </c>
      <c r="E112" s="339"/>
      <c r="F112" s="632"/>
      <c r="G112" s="651"/>
      <c r="H112" s="629"/>
      <c r="I112" s="351"/>
      <c r="J112" s="352"/>
      <c r="K112" s="362">
        <v>10</v>
      </c>
      <c r="L112" s="363"/>
      <c r="M112" s="389"/>
      <c r="N112" s="344">
        <f>R111</f>
        <v>7</v>
      </c>
      <c r="O112" s="670">
        <f>IF(O111="DNF","DNF",O111*-1440)</f>
        <v>0</v>
      </c>
      <c r="P112" s="391"/>
      <c r="Q112" s="345">
        <v>3</v>
      </c>
      <c r="R112" s="635"/>
      <c r="S112" s="638"/>
      <c r="T112" s="322"/>
      <c r="U112" s="322"/>
      <c r="V112" s="322"/>
    </row>
    <row r="113" spans="1:22" ht="15.75" thickBot="1">
      <c r="A113" s="616"/>
      <c r="B113" s="619"/>
      <c r="C113" s="624"/>
      <c r="D113" s="355" t="s">
        <v>307</v>
      </c>
      <c r="E113" s="346"/>
      <c r="F113" s="633"/>
      <c r="G113" s="652"/>
      <c r="H113" s="630"/>
      <c r="I113" s="648">
        <f>I112*20+J112*-5</f>
        <v>0</v>
      </c>
      <c r="J113" s="649"/>
      <c r="K113" s="650">
        <f>K112*5+L112*-5</f>
        <v>50</v>
      </c>
      <c r="L113" s="648"/>
      <c r="M113" s="392">
        <f>M112*20</f>
        <v>0</v>
      </c>
      <c r="N113" s="392">
        <f t="shared" ref="N113" si="58">N112*50</f>
        <v>350</v>
      </c>
      <c r="O113" s="671"/>
      <c r="P113" s="347">
        <f t="shared" ref="P113" si="59">P112*-5</f>
        <v>0</v>
      </c>
      <c r="Q113" s="383">
        <f>IF(Q112&gt;0,VLOOKUP(Q112,'[1]Бодовање по времену доласка'!A2:B21,2,TRUE),0)</f>
        <v>60</v>
      </c>
      <c r="R113" s="636"/>
      <c r="S113" s="639"/>
      <c r="T113" s="322"/>
      <c r="U113" s="322"/>
      <c r="V113" s="322"/>
    </row>
    <row r="114" spans="1:22" ht="15" customHeight="1" thickBot="1">
      <c r="A114" s="620" t="s">
        <v>25</v>
      </c>
      <c r="B114" s="621"/>
      <c r="C114" s="621"/>
      <c r="D114" s="621"/>
      <c r="E114" s="621"/>
      <c r="F114" s="621"/>
      <c r="G114" s="621"/>
      <c r="H114" s="621"/>
      <c r="I114" s="621"/>
      <c r="J114" s="621"/>
      <c r="K114" s="621"/>
      <c r="L114" s="621"/>
      <c r="M114" s="621"/>
      <c r="N114" s="621"/>
      <c r="O114" s="621"/>
      <c r="P114" s="621"/>
      <c r="Q114" s="621"/>
      <c r="R114" s="621"/>
      <c r="S114" s="621"/>
      <c r="T114" s="621"/>
      <c r="U114" s="621"/>
      <c r="V114" s="621"/>
    </row>
    <row r="115" spans="1:22" ht="38.25">
      <c r="A115" s="614">
        <f>IF((S115&lt;&gt;"DNF"),RANK(S115,S115:S144,0),"DNF")</f>
        <v>7</v>
      </c>
      <c r="B115" s="617" t="s">
        <v>280</v>
      </c>
      <c r="C115" s="622" t="s">
        <v>281</v>
      </c>
      <c r="D115" s="349" t="s">
        <v>308</v>
      </c>
      <c r="E115" s="333"/>
      <c r="F115" s="625">
        <v>0.4375</v>
      </c>
      <c r="G115" s="625">
        <v>0.55625000000000002</v>
      </c>
      <c r="H115" s="628">
        <f>IF(AND(F115&gt;0,G115-F115&lt;V115),G115-F115,0)</f>
        <v>0.11875000000000002</v>
      </c>
      <c r="I115" s="334" t="s">
        <v>170</v>
      </c>
      <c r="J115" s="335" t="s">
        <v>171</v>
      </c>
      <c r="K115" s="335" t="s">
        <v>170</v>
      </c>
      <c r="L115" s="336" t="s">
        <v>171</v>
      </c>
      <c r="M115" s="335" t="s">
        <v>172</v>
      </c>
      <c r="N115" s="337" t="s">
        <v>173</v>
      </c>
      <c r="O115" s="338">
        <f>IF(H115&gt;T115,H115-T115,0)</f>
        <v>0</v>
      </c>
      <c r="P115" s="337" t="s">
        <v>174</v>
      </c>
      <c r="Q115" s="337" t="s">
        <v>175</v>
      </c>
      <c r="R115" s="634">
        <v>4</v>
      </c>
      <c r="S115" s="637">
        <f>IF(H115&gt;0,SUM(I117:N117,O116,P117,Q117),"DNF")</f>
        <v>260</v>
      </c>
      <c r="T115" s="640">
        <v>0.125</v>
      </c>
      <c r="U115" s="641"/>
      <c r="V115" s="644">
        <v>0.1875</v>
      </c>
    </row>
    <row r="116" spans="1:22" ht="15.75" thickBot="1">
      <c r="A116" s="615"/>
      <c r="B116" s="618"/>
      <c r="C116" s="623"/>
      <c r="D116" s="350" t="s">
        <v>309</v>
      </c>
      <c r="E116" s="339"/>
      <c r="F116" s="626"/>
      <c r="G116" s="626"/>
      <c r="H116" s="629"/>
      <c r="I116" s="340"/>
      <c r="J116" s="341"/>
      <c r="K116" s="342">
        <v>10</v>
      </c>
      <c r="L116" s="343"/>
      <c r="M116" s="342"/>
      <c r="N116" s="344">
        <f>R115</f>
        <v>4</v>
      </c>
      <c r="O116" s="646">
        <f>O115*-1440</f>
        <v>0</v>
      </c>
      <c r="P116" s="342"/>
      <c r="Q116" s="345">
        <v>7</v>
      </c>
      <c r="R116" s="635"/>
      <c r="S116" s="638"/>
      <c r="T116" s="642"/>
      <c r="U116" s="643"/>
      <c r="V116" s="645"/>
    </row>
    <row r="117" spans="1:22" ht="15.75" thickBot="1">
      <c r="A117" s="616"/>
      <c r="B117" s="619"/>
      <c r="C117" s="624"/>
      <c r="D117" s="355" t="s">
        <v>310</v>
      </c>
      <c r="E117" s="346"/>
      <c r="F117" s="627"/>
      <c r="G117" s="627"/>
      <c r="H117" s="630"/>
      <c r="I117" s="648">
        <f>I116*20+J116*-5</f>
        <v>0</v>
      </c>
      <c r="J117" s="649"/>
      <c r="K117" s="650">
        <f>K116*5+L116*-5</f>
        <v>50</v>
      </c>
      <c r="L117" s="648"/>
      <c r="M117" s="347">
        <f>M116*20</f>
        <v>0</v>
      </c>
      <c r="N117" s="347">
        <f>N116*50</f>
        <v>200</v>
      </c>
      <c r="O117" s="647"/>
      <c r="P117" s="347">
        <f>P116*-5</f>
        <v>0</v>
      </c>
      <c r="Q117" s="383">
        <f>IF(Q116&gt;0,VLOOKUP(Q116,'[1]Бодовање по времену доласка'!A2:B21,2,TRUE),0)</f>
        <v>10</v>
      </c>
      <c r="R117" s="636"/>
      <c r="S117" s="639"/>
      <c r="T117" s="322"/>
      <c r="U117" s="322"/>
      <c r="V117" s="322"/>
    </row>
    <row r="118" spans="1:22" ht="38.25">
      <c r="A118" s="614">
        <f>IF((S118&lt;&gt;"DNF"),RANK(S118,S115:S144,0),"DNF")</f>
        <v>4</v>
      </c>
      <c r="B118" s="617" t="s">
        <v>311</v>
      </c>
      <c r="C118" s="622" t="s">
        <v>289</v>
      </c>
      <c r="D118" s="349" t="s">
        <v>312</v>
      </c>
      <c r="E118" s="333"/>
      <c r="F118" s="631">
        <v>0.44444444444444442</v>
      </c>
      <c r="G118" s="631">
        <v>0.52500000000000002</v>
      </c>
      <c r="H118" s="628">
        <f>IF(AND(F118&gt;0,G118-F118&lt;V115),G118-F118,0)</f>
        <v>8.0555555555555602E-2</v>
      </c>
      <c r="I118" s="334" t="s">
        <v>170</v>
      </c>
      <c r="J118" s="335" t="s">
        <v>171</v>
      </c>
      <c r="K118" s="335" t="s">
        <v>170</v>
      </c>
      <c r="L118" s="336" t="s">
        <v>171</v>
      </c>
      <c r="M118" s="335" t="s">
        <v>172</v>
      </c>
      <c r="N118" s="337" t="s">
        <v>173</v>
      </c>
      <c r="O118" s="338">
        <f>IF(H118&gt;T115,H118-T115,0)</f>
        <v>0</v>
      </c>
      <c r="P118" s="337" t="s">
        <v>174</v>
      </c>
      <c r="Q118" s="337" t="s">
        <v>175</v>
      </c>
      <c r="R118" s="634">
        <v>9</v>
      </c>
      <c r="S118" s="637">
        <f>IF(H118&gt;0,SUM(I120:N120,O119,P120,Q120),"DNF")</f>
        <v>530</v>
      </c>
      <c r="T118" s="322"/>
      <c r="U118" s="322"/>
      <c r="V118" s="322"/>
    </row>
    <row r="119" spans="1:22">
      <c r="A119" s="615"/>
      <c r="B119" s="618"/>
      <c r="C119" s="623"/>
      <c r="D119" s="350" t="s">
        <v>313</v>
      </c>
      <c r="E119" s="339"/>
      <c r="F119" s="632"/>
      <c r="G119" s="632"/>
      <c r="H119" s="629"/>
      <c r="I119" s="351"/>
      <c r="J119" s="352"/>
      <c r="K119" s="353">
        <v>9</v>
      </c>
      <c r="L119" s="354">
        <v>1</v>
      </c>
      <c r="M119" s="364"/>
      <c r="N119" s="344">
        <f>R118</f>
        <v>9</v>
      </c>
      <c r="O119" s="646">
        <f>O118*-1440</f>
        <v>0</v>
      </c>
      <c r="P119" s="342"/>
      <c r="Q119" s="345">
        <v>4</v>
      </c>
      <c r="R119" s="635"/>
      <c r="S119" s="638"/>
      <c r="T119" s="322"/>
      <c r="U119" s="322"/>
      <c r="V119" s="322"/>
    </row>
    <row r="120" spans="1:22" ht="15.75" thickBot="1">
      <c r="A120" s="616"/>
      <c r="B120" s="619"/>
      <c r="C120" s="624"/>
      <c r="D120" s="355" t="s">
        <v>314</v>
      </c>
      <c r="E120" s="346"/>
      <c r="F120" s="633"/>
      <c r="G120" s="633"/>
      <c r="H120" s="630"/>
      <c r="I120" s="648">
        <f>I119*20+J119*-5</f>
        <v>0</v>
      </c>
      <c r="J120" s="649"/>
      <c r="K120" s="650">
        <f>K119*5+L119*-5</f>
        <v>40</v>
      </c>
      <c r="L120" s="648"/>
      <c r="M120" s="347">
        <f>M119*20</f>
        <v>0</v>
      </c>
      <c r="N120" s="347">
        <f t="shared" ref="N120" si="60">N119*50</f>
        <v>450</v>
      </c>
      <c r="O120" s="647"/>
      <c r="P120" s="347">
        <f t="shared" ref="P120" si="61">P119*-5</f>
        <v>0</v>
      </c>
      <c r="Q120" s="383">
        <f>IF(Q119&gt;0,VLOOKUP(Q119,'[1]Бодовање по времену доласка'!A2:B21,2,TRUE),0)</f>
        <v>40</v>
      </c>
      <c r="R120" s="636"/>
      <c r="S120" s="639"/>
      <c r="T120" s="322"/>
      <c r="U120" s="322"/>
      <c r="V120" s="322"/>
    </row>
    <row r="121" spans="1:22" ht="38.25">
      <c r="A121" s="614">
        <f>IF((S121&lt;&gt;"DNF"),RANK(S121,S115:S144,0),"DNF")</f>
        <v>3</v>
      </c>
      <c r="B121" s="617" t="s">
        <v>247</v>
      </c>
      <c r="C121" s="622" t="s">
        <v>238</v>
      </c>
      <c r="D121" s="349" t="s">
        <v>315</v>
      </c>
      <c r="E121" s="333"/>
      <c r="F121" s="631">
        <v>0.44791666666666669</v>
      </c>
      <c r="G121" s="631">
        <v>0.52638888888888891</v>
      </c>
      <c r="H121" s="628">
        <f>IF(AND(F121&gt;0,G121-F121&lt;V115),G121-F121,0)</f>
        <v>7.8472222222222221E-2</v>
      </c>
      <c r="I121" s="334" t="s">
        <v>170</v>
      </c>
      <c r="J121" s="335" t="s">
        <v>171</v>
      </c>
      <c r="K121" s="335" t="s">
        <v>170</v>
      </c>
      <c r="L121" s="336" t="s">
        <v>171</v>
      </c>
      <c r="M121" s="335" t="s">
        <v>172</v>
      </c>
      <c r="N121" s="337" t="s">
        <v>173</v>
      </c>
      <c r="O121" s="338">
        <f>IF(H121&gt;T115,H121-T115,0)</f>
        <v>0</v>
      </c>
      <c r="P121" s="337" t="s">
        <v>174</v>
      </c>
      <c r="Q121" s="337" t="s">
        <v>175</v>
      </c>
      <c r="R121" s="634">
        <v>9</v>
      </c>
      <c r="S121" s="637">
        <f>IF(H121&gt;0,SUM(I123:N123,O122,P123,Q123),"DNF")</f>
        <v>550</v>
      </c>
      <c r="T121" s="322"/>
      <c r="U121" s="322"/>
      <c r="V121" s="322"/>
    </row>
    <row r="122" spans="1:22">
      <c r="A122" s="615"/>
      <c r="B122" s="618"/>
      <c r="C122" s="623"/>
      <c r="D122" s="350" t="s">
        <v>316</v>
      </c>
      <c r="E122" s="339"/>
      <c r="F122" s="632"/>
      <c r="G122" s="632"/>
      <c r="H122" s="629"/>
      <c r="I122" s="351"/>
      <c r="J122" s="352"/>
      <c r="K122" s="353">
        <v>9</v>
      </c>
      <c r="L122" s="354">
        <v>1</v>
      </c>
      <c r="M122" s="342"/>
      <c r="N122" s="344">
        <f>R121</f>
        <v>9</v>
      </c>
      <c r="O122" s="646">
        <f>O121*-1440</f>
        <v>0</v>
      </c>
      <c r="P122" s="342"/>
      <c r="Q122" s="345">
        <v>3</v>
      </c>
      <c r="R122" s="635"/>
      <c r="S122" s="638"/>
      <c r="T122" s="322"/>
      <c r="U122" s="322"/>
      <c r="V122" s="322"/>
    </row>
    <row r="123" spans="1:22" ht="18.75" customHeight="1" thickBot="1">
      <c r="A123" s="616"/>
      <c r="B123" s="619"/>
      <c r="C123" s="624"/>
      <c r="D123" s="355" t="s">
        <v>317</v>
      </c>
      <c r="E123" s="346"/>
      <c r="F123" s="633"/>
      <c r="G123" s="633"/>
      <c r="H123" s="630"/>
      <c r="I123" s="648">
        <f>I122*20+J122*-5</f>
        <v>0</v>
      </c>
      <c r="J123" s="649"/>
      <c r="K123" s="650">
        <f>K122*5+L122*-5</f>
        <v>40</v>
      </c>
      <c r="L123" s="648"/>
      <c r="M123" s="347">
        <f>M122*20</f>
        <v>0</v>
      </c>
      <c r="N123" s="347">
        <f t="shared" ref="N123" si="62">N122*50</f>
        <v>450</v>
      </c>
      <c r="O123" s="647"/>
      <c r="P123" s="347">
        <f t="shared" ref="P123" si="63">P122*-5</f>
        <v>0</v>
      </c>
      <c r="Q123" s="383">
        <f>IF(Q122&gt;0,VLOOKUP(Q122,'[1]Бодовање по времену доласка'!A2:B21,2,TRUE),0)</f>
        <v>60</v>
      </c>
      <c r="R123" s="636"/>
      <c r="S123" s="639"/>
      <c r="T123" s="322"/>
      <c r="U123" s="322"/>
      <c r="V123" s="322"/>
    </row>
    <row r="124" spans="1:22" ht="15" customHeight="1">
      <c r="A124" s="614">
        <f>IF((S124&lt;&gt;"DNF"),RANK(S124,S115:S144,0),"DNF")</f>
        <v>1</v>
      </c>
      <c r="B124" s="617" t="s">
        <v>318</v>
      </c>
      <c r="C124" s="622" t="s">
        <v>318</v>
      </c>
      <c r="D124" s="349" t="s">
        <v>319</v>
      </c>
      <c r="E124" s="333"/>
      <c r="F124" s="631">
        <v>0.4513888888888889</v>
      </c>
      <c r="G124" s="631">
        <v>0.51111111111111118</v>
      </c>
      <c r="H124" s="628">
        <f>IF(AND(F124&gt;0,G124-F124&lt;V115),G124-F124,0)</f>
        <v>5.9722222222222288E-2</v>
      </c>
      <c r="I124" s="334" t="s">
        <v>170</v>
      </c>
      <c r="J124" s="335" t="s">
        <v>171</v>
      </c>
      <c r="K124" s="335" t="s">
        <v>170</v>
      </c>
      <c r="L124" s="336" t="s">
        <v>171</v>
      </c>
      <c r="M124" s="335" t="s">
        <v>172</v>
      </c>
      <c r="N124" s="337" t="s">
        <v>173</v>
      </c>
      <c r="O124" s="338">
        <f>IF(H124&gt;T115,H124-T115,0)</f>
        <v>0</v>
      </c>
      <c r="P124" s="337" t="s">
        <v>174</v>
      </c>
      <c r="Q124" s="337" t="s">
        <v>175</v>
      </c>
      <c r="R124" s="634">
        <v>9</v>
      </c>
      <c r="S124" s="637">
        <f>IF(H124&gt;0,SUM(I126:N126,O125,P126,Q126),"DNF")</f>
        <v>600</v>
      </c>
      <c r="T124" s="322"/>
      <c r="U124" s="322"/>
      <c r="V124" s="322"/>
    </row>
    <row r="125" spans="1:22" ht="18.75" customHeight="1">
      <c r="A125" s="615"/>
      <c r="B125" s="618"/>
      <c r="C125" s="623"/>
      <c r="D125" s="350" t="s">
        <v>320</v>
      </c>
      <c r="E125" s="339"/>
      <c r="F125" s="632"/>
      <c r="G125" s="632"/>
      <c r="H125" s="629"/>
      <c r="I125" s="351"/>
      <c r="J125" s="352"/>
      <c r="K125" s="353">
        <v>10</v>
      </c>
      <c r="L125" s="354"/>
      <c r="M125" s="356"/>
      <c r="N125" s="344">
        <f>R124</f>
        <v>9</v>
      </c>
      <c r="O125" s="646">
        <f>O124*-1440</f>
        <v>0</v>
      </c>
      <c r="P125" s="342"/>
      <c r="Q125" s="345">
        <v>1</v>
      </c>
      <c r="R125" s="635"/>
      <c r="S125" s="638"/>
      <c r="T125" s="322"/>
      <c r="U125" s="322"/>
      <c r="V125" s="322"/>
    </row>
    <row r="126" spans="1:22" ht="15.75" thickBot="1">
      <c r="A126" s="616"/>
      <c r="B126" s="619"/>
      <c r="C126" s="624"/>
      <c r="D126" s="355" t="s">
        <v>321</v>
      </c>
      <c r="E126" s="346"/>
      <c r="F126" s="633"/>
      <c r="G126" s="633"/>
      <c r="H126" s="630"/>
      <c r="I126" s="648">
        <f>I125*20+J125*-5</f>
        <v>0</v>
      </c>
      <c r="J126" s="649"/>
      <c r="K126" s="650">
        <f>K125*5+L125*-5</f>
        <v>50</v>
      </c>
      <c r="L126" s="648"/>
      <c r="M126" s="347">
        <f>M125*20</f>
        <v>0</v>
      </c>
      <c r="N126" s="347">
        <f t="shared" ref="N126" si="64">N125*50</f>
        <v>450</v>
      </c>
      <c r="O126" s="647"/>
      <c r="P126" s="347">
        <f t="shared" ref="P126" si="65">P125*-5</f>
        <v>0</v>
      </c>
      <c r="Q126" s="383">
        <f>IF(Q125&gt;0,VLOOKUP(Q125,'[1]Бодовање по времену доласка'!A2:B21,2,TRUE),0)</f>
        <v>100</v>
      </c>
      <c r="R126" s="636"/>
      <c r="S126" s="639"/>
      <c r="T126" s="322"/>
      <c r="U126" s="322"/>
      <c r="V126" s="322"/>
    </row>
    <row r="127" spans="1:22" ht="15" customHeight="1">
      <c r="A127" s="614">
        <f>IF((S127&lt;&gt;"DNF"),RANK(S127,S115:S144,0),"DNF")</f>
        <v>6</v>
      </c>
      <c r="B127" s="617" t="s">
        <v>237</v>
      </c>
      <c r="C127" s="622" t="s">
        <v>238</v>
      </c>
      <c r="D127" s="349" t="s">
        <v>322</v>
      </c>
      <c r="E127" s="333"/>
      <c r="F127" s="631">
        <v>0.4548611111111111</v>
      </c>
      <c r="G127" s="656">
        <v>0.5625</v>
      </c>
      <c r="H127" s="628">
        <f>IF(AND(F127&gt;0,G127-F127&lt;V115),G127-F127,0)</f>
        <v>0.1076388888888889</v>
      </c>
      <c r="I127" s="334" t="s">
        <v>170</v>
      </c>
      <c r="J127" s="335" t="s">
        <v>171</v>
      </c>
      <c r="K127" s="335" t="s">
        <v>170</v>
      </c>
      <c r="L127" s="336" t="s">
        <v>171</v>
      </c>
      <c r="M127" s="335" t="s">
        <v>172</v>
      </c>
      <c r="N127" s="337" t="s">
        <v>173</v>
      </c>
      <c r="O127" s="338">
        <f>IF(H127&gt;T115,H127-T115,0)</f>
        <v>0</v>
      </c>
      <c r="P127" s="337" t="s">
        <v>174</v>
      </c>
      <c r="Q127" s="337" t="s">
        <v>175</v>
      </c>
      <c r="R127" s="634">
        <v>8</v>
      </c>
      <c r="S127" s="637">
        <f>IF(H127&gt;0,SUM(I129:N129,O128,P129,Q129),"DNF")</f>
        <v>450</v>
      </c>
      <c r="T127" s="322"/>
      <c r="U127" s="322"/>
      <c r="V127" s="322"/>
    </row>
    <row r="128" spans="1:22">
      <c r="A128" s="615"/>
      <c r="B128" s="618"/>
      <c r="C128" s="623"/>
      <c r="D128" s="350" t="s">
        <v>323</v>
      </c>
      <c r="E128" s="339"/>
      <c r="F128" s="632"/>
      <c r="G128" s="651"/>
      <c r="H128" s="629"/>
      <c r="I128" s="351"/>
      <c r="J128" s="352"/>
      <c r="K128" s="353">
        <v>9</v>
      </c>
      <c r="L128" s="354">
        <v>1</v>
      </c>
      <c r="M128" s="389"/>
      <c r="N128" s="344">
        <f>R127</f>
        <v>8</v>
      </c>
      <c r="O128" s="670">
        <f>IF(O127="DNF","DNF",O127*-1440)</f>
        <v>0</v>
      </c>
      <c r="P128" s="391"/>
      <c r="Q128" s="345">
        <v>6</v>
      </c>
      <c r="R128" s="635"/>
      <c r="S128" s="638"/>
      <c r="T128" s="322"/>
      <c r="U128" s="322"/>
      <c r="V128" s="322"/>
    </row>
    <row r="129" spans="1:22" ht="15.75" thickBot="1">
      <c r="A129" s="616"/>
      <c r="B129" s="619"/>
      <c r="C129" s="624"/>
      <c r="D129" s="355" t="s">
        <v>324</v>
      </c>
      <c r="E129" s="346"/>
      <c r="F129" s="633"/>
      <c r="G129" s="652"/>
      <c r="H129" s="630"/>
      <c r="I129" s="648">
        <f>I128*20+J128*-5</f>
        <v>0</v>
      </c>
      <c r="J129" s="649"/>
      <c r="K129" s="650">
        <f>K128*5+L128*-5</f>
        <v>40</v>
      </c>
      <c r="L129" s="648"/>
      <c r="M129" s="392">
        <f>M128*20</f>
        <v>0</v>
      </c>
      <c r="N129" s="392">
        <f t="shared" ref="N129" si="66">N128*50</f>
        <v>400</v>
      </c>
      <c r="O129" s="671"/>
      <c r="P129" s="347">
        <f t="shared" ref="P129" si="67">P128*-5</f>
        <v>0</v>
      </c>
      <c r="Q129" s="383">
        <f>IF(Q128&gt;0,VLOOKUP(Q128,'[1]Бодовање по времену доласка'!A2:B21,2,TRUE),0)</f>
        <v>10</v>
      </c>
      <c r="R129" s="636"/>
      <c r="S129" s="639"/>
      <c r="T129" s="322"/>
      <c r="U129" s="322"/>
      <c r="V129" s="322"/>
    </row>
    <row r="130" spans="1:22" ht="15" customHeight="1">
      <c r="A130" s="614">
        <f>IF((S130&lt;&gt;"DNF"),RANK(S130,S115:S144,0),"DNF")</f>
        <v>2</v>
      </c>
      <c r="B130" s="618" t="s">
        <v>251</v>
      </c>
      <c r="C130" s="623" t="s">
        <v>230</v>
      </c>
      <c r="D130" s="349" t="s">
        <v>325</v>
      </c>
      <c r="E130" s="393"/>
      <c r="F130" s="632">
        <v>0.45833333333333331</v>
      </c>
      <c r="G130" s="651">
        <v>0.5229166666666667</v>
      </c>
      <c r="H130" s="628">
        <f>IF(AND(F130&gt;0,G130-F130&lt;V115),G130-F130,0)</f>
        <v>6.4583333333333381E-2</v>
      </c>
      <c r="I130" s="357" t="s">
        <v>170</v>
      </c>
      <c r="J130" s="358" t="s">
        <v>171</v>
      </c>
      <c r="K130" s="359" t="s">
        <v>170</v>
      </c>
      <c r="L130" s="360" t="s">
        <v>171</v>
      </c>
      <c r="M130" s="358" t="s">
        <v>172</v>
      </c>
      <c r="N130" s="394" t="s">
        <v>173</v>
      </c>
      <c r="O130" s="338">
        <f>IF(H130&gt;T115,H130-T115,0)</f>
        <v>0</v>
      </c>
      <c r="P130" s="394" t="s">
        <v>174</v>
      </c>
      <c r="Q130" s="337" t="s">
        <v>175</v>
      </c>
      <c r="R130" s="634">
        <v>9</v>
      </c>
      <c r="S130" s="637">
        <f>IF(H130&gt;0,SUM(I132:N132,O131,P132,Q132),"DNF")</f>
        <v>580</v>
      </c>
      <c r="T130" s="322"/>
      <c r="U130" s="322"/>
      <c r="V130" s="322"/>
    </row>
    <row r="131" spans="1:22">
      <c r="A131" s="615"/>
      <c r="B131" s="618"/>
      <c r="C131" s="623"/>
      <c r="D131" s="361" t="s">
        <v>326</v>
      </c>
      <c r="E131" s="339"/>
      <c r="F131" s="632"/>
      <c r="G131" s="651"/>
      <c r="H131" s="629"/>
      <c r="I131" s="351"/>
      <c r="J131" s="352"/>
      <c r="K131" s="362">
        <v>10</v>
      </c>
      <c r="L131" s="363"/>
      <c r="M131" s="389"/>
      <c r="N131" s="344">
        <f>R130</f>
        <v>9</v>
      </c>
      <c r="O131" s="670">
        <f>IF(O130="DNF","DNF",O130*-1440)</f>
        <v>0</v>
      </c>
      <c r="P131" s="391"/>
      <c r="Q131" s="345">
        <v>2</v>
      </c>
      <c r="R131" s="635"/>
      <c r="S131" s="638"/>
      <c r="T131" s="322"/>
      <c r="U131" s="322"/>
      <c r="V131" s="322"/>
    </row>
    <row r="132" spans="1:22" ht="15.75" thickBot="1">
      <c r="A132" s="616"/>
      <c r="B132" s="619"/>
      <c r="C132" s="624"/>
      <c r="D132" s="355" t="s">
        <v>327</v>
      </c>
      <c r="E132" s="346"/>
      <c r="F132" s="633"/>
      <c r="G132" s="652"/>
      <c r="H132" s="630"/>
      <c r="I132" s="648">
        <f>I131*20+J131*-5</f>
        <v>0</v>
      </c>
      <c r="J132" s="649"/>
      <c r="K132" s="650">
        <f>K131*5+L131*-5</f>
        <v>50</v>
      </c>
      <c r="L132" s="648"/>
      <c r="M132" s="392">
        <f>M131*20</f>
        <v>0</v>
      </c>
      <c r="N132" s="392">
        <f t="shared" ref="N132" si="68">N131*50</f>
        <v>450</v>
      </c>
      <c r="O132" s="671"/>
      <c r="P132" s="347">
        <f t="shared" ref="P132" si="69">P131*-5</f>
        <v>0</v>
      </c>
      <c r="Q132" s="383">
        <f>IF(Q131&gt;0,VLOOKUP(Q131,'[1]Бодовање по времену доласка'!A2:B21,2,TRUE),0)</f>
        <v>80</v>
      </c>
      <c r="R132" s="636"/>
      <c r="S132" s="672"/>
      <c r="T132" s="365"/>
      <c r="U132" s="366"/>
      <c r="V132" s="366"/>
    </row>
    <row r="133" spans="1:22" ht="38.25">
      <c r="A133" s="614">
        <f>IF((S133&lt;&gt;"DNF"),RANK(S133,S115:S144,0),"DNF")</f>
        <v>5</v>
      </c>
      <c r="B133" s="618" t="s">
        <v>272</v>
      </c>
      <c r="C133" s="623" t="s">
        <v>33</v>
      </c>
      <c r="D133" s="349" t="s">
        <v>328</v>
      </c>
      <c r="E133" s="393"/>
      <c r="F133" s="632">
        <v>0.46180555555555558</v>
      </c>
      <c r="G133" s="651">
        <v>0.56597222222222221</v>
      </c>
      <c r="H133" s="628">
        <f>IF(AND(F133&gt;0,G133-F133&lt;V115),G133-F133,0)</f>
        <v>0.10416666666666663</v>
      </c>
      <c r="I133" s="357" t="s">
        <v>170</v>
      </c>
      <c r="J133" s="358" t="s">
        <v>171</v>
      </c>
      <c r="K133" s="359" t="s">
        <v>170</v>
      </c>
      <c r="L133" s="360" t="s">
        <v>171</v>
      </c>
      <c r="M133" s="358" t="s">
        <v>172</v>
      </c>
      <c r="N133" s="394" t="s">
        <v>173</v>
      </c>
      <c r="O133" s="338">
        <f>IF(H133&gt;T115,H133-T115,0)</f>
        <v>0</v>
      </c>
      <c r="P133" s="394" t="s">
        <v>174</v>
      </c>
      <c r="Q133" s="337" t="s">
        <v>175</v>
      </c>
      <c r="R133" s="634">
        <v>9</v>
      </c>
      <c r="S133" s="673">
        <f>IF(H133&gt;0,SUM(I135:N135,O134,P135,Q135),"DNF")</f>
        <v>520</v>
      </c>
      <c r="T133" s="365"/>
      <c r="U133" s="366"/>
      <c r="V133" s="366"/>
    </row>
    <row r="134" spans="1:22">
      <c r="A134" s="615"/>
      <c r="B134" s="618"/>
      <c r="C134" s="623"/>
      <c r="D134" s="361" t="s">
        <v>329</v>
      </c>
      <c r="E134" s="339"/>
      <c r="F134" s="632"/>
      <c r="G134" s="651"/>
      <c r="H134" s="629"/>
      <c r="I134" s="351"/>
      <c r="J134" s="352"/>
      <c r="K134" s="362">
        <v>10</v>
      </c>
      <c r="L134" s="363"/>
      <c r="M134" s="389"/>
      <c r="N134" s="344">
        <f>R133</f>
        <v>9</v>
      </c>
      <c r="O134" s="670">
        <f>IF(O133="DNF","DNF",O133*-1440)</f>
        <v>0</v>
      </c>
      <c r="P134" s="391"/>
      <c r="Q134" s="345">
        <v>5</v>
      </c>
      <c r="R134" s="635"/>
      <c r="S134" s="674"/>
      <c r="T134" s="365"/>
      <c r="U134" s="366"/>
      <c r="V134" s="366"/>
    </row>
    <row r="135" spans="1:22" ht="15.75" thickBot="1">
      <c r="A135" s="616"/>
      <c r="B135" s="619"/>
      <c r="C135" s="624"/>
      <c r="D135" s="355" t="s">
        <v>330</v>
      </c>
      <c r="E135" s="346"/>
      <c r="F135" s="633"/>
      <c r="G135" s="652"/>
      <c r="H135" s="630"/>
      <c r="I135" s="648">
        <f>I134*20+J134*-5</f>
        <v>0</v>
      </c>
      <c r="J135" s="649"/>
      <c r="K135" s="650">
        <f>K134*5+L134*-5</f>
        <v>50</v>
      </c>
      <c r="L135" s="648"/>
      <c r="M135" s="392">
        <f>M134*20</f>
        <v>0</v>
      </c>
      <c r="N135" s="392">
        <f t="shared" ref="N135" si="70">N134*50</f>
        <v>450</v>
      </c>
      <c r="O135" s="671"/>
      <c r="P135" s="347">
        <f t="shared" ref="P135" si="71">P134*-5</f>
        <v>0</v>
      </c>
      <c r="Q135" s="383">
        <f>IF(Q134&gt;0,VLOOKUP(Q134,'[1]Бодовање по времену доласка'!A2:B21,2,TRUE),0)</f>
        <v>20</v>
      </c>
      <c r="R135" s="636"/>
      <c r="S135" s="672"/>
      <c r="T135" s="365"/>
      <c r="U135" s="366"/>
      <c r="V135" s="366"/>
    </row>
    <row r="136" spans="1:22" ht="15" customHeight="1">
      <c r="A136" s="614" t="str">
        <f>IF((S136&lt;&gt;"DNF"),RANK(S136,S115:S144,0),"DNF")</f>
        <v>DNF</v>
      </c>
      <c r="B136" s="617"/>
      <c r="C136" s="622"/>
      <c r="D136" s="349"/>
      <c r="E136" s="333"/>
      <c r="F136" s="625"/>
      <c r="G136" s="625"/>
      <c r="H136" s="628">
        <f>IF(AND(F136&gt;0,G136-F136&lt;V115),G136-F136,0)</f>
        <v>0</v>
      </c>
      <c r="I136" s="334" t="s">
        <v>170</v>
      </c>
      <c r="J136" s="335" t="s">
        <v>171</v>
      </c>
      <c r="K136" s="335" t="s">
        <v>170</v>
      </c>
      <c r="L136" s="336" t="s">
        <v>171</v>
      </c>
      <c r="M136" s="335" t="s">
        <v>172</v>
      </c>
      <c r="N136" s="337" t="s">
        <v>173</v>
      </c>
      <c r="O136" s="338">
        <f>IF(H136&gt;T115,H136-T115,0)</f>
        <v>0</v>
      </c>
      <c r="P136" s="337" t="s">
        <v>174</v>
      </c>
      <c r="Q136" s="337" t="s">
        <v>175</v>
      </c>
      <c r="R136" s="675"/>
      <c r="S136" s="678" t="str">
        <f>IF(H136&gt;0,SUM(I138:N138,O137,P138,Q138),"DNF")</f>
        <v>DNF</v>
      </c>
      <c r="T136" s="367"/>
      <c r="U136" s="368"/>
      <c r="V136" s="369"/>
    </row>
    <row r="137" spans="1:22" ht="26.25">
      <c r="A137" s="615"/>
      <c r="B137" s="618"/>
      <c r="C137" s="623"/>
      <c r="D137" s="350"/>
      <c r="E137" s="339"/>
      <c r="F137" s="626"/>
      <c r="G137" s="626"/>
      <c r="H137" s="629"/>
      <c r="I137" s="340"/>
      <c r="J137" s="341"/>
      <c r="K137" s="342"/>
      <c r="L137" s="343"/>
      <c r="M137" s="342"/>
      <c r="N137" s="344">
        <f>R136</f>
        <v>0</v>
      </c>
      <c r="O137" s="646">
        <f>O136*-1440</f>
        <v>0</v>
      </c>
      <c r="P137" s="342"/>
      <c r="Q137" s="345"/>
      <c r="R137" s="676"/>
      <c r="S137" s="679"/>
      <c r="T137" s="367"/>
      <c r="U137" s="368"/>
      <c r="V137" s="369"/>
    </row>
    <row r="138" spans="1:22" ht="15.75" thickBot="1">
      <c r="A138" s="616"/>
      <c r="B138" s="619"/>
      <c r="C138" s="624"/>
      <c r="D138" s="355"/>
      <c r="E138" s="346"/>
      <c r="F138" s="627"/>
      <c r="G138" s="627"/>
      <c r="H138" s="630"/>
      <c r="I138" s="648">
        <f>I137*20+J137*-5</f>
        <v>0</v>
      </c>
      <c r="J138" s="649"/>
      <c r="K138" s="650">
        <f>K137*5+L137*-5</f>
        <v>0</v>
      </c>
      <c r="L138" s="648"/>
      <c r="M138" s="347">
        <f>M137*20</f>
        <v>0</v>
      </c>
      <c r="N138" s="347">
        <f>N137*50</f>
        <v>0</v>
      </c>
      <c r="O138" s="647"/>
      <c r="P138" s="347">
        <f>P137*-5</f>
        <v>0</v>
      </c>
      <c r="Q138" s="383">
        <f>IF(Q137&gt;0,VLOOKUP(Q137,'[1]Бодовање по времену доласка'!A2:B21,2,TRUE),0)</f>
        <v>0</v>
      </c>
      <c r="R138" s="677"/>
      <c r="S138" s="680"/>
      <c r="T138" s="365"/>
      <c r="U138" s="366"/>
      <c r="V138" s="366"/>
    </row>
    <row r="139" spans="1:22" ht="15" customHeight="1">
      <c r="A139" s="614" t="str">
        <f>IF((S139&lt;&gt;"DNF"),RANK(S139,S115:S144,0),"DNF")</f>
        <v>DNF</v>
      </c>
      <c r="B139" s="617"/>
      <c r="C139" s="622"/>
      <c r="D139" s="349"/>
      <c r="E139" s="333"/>
      <c r="F139" s="631"/>
      <c r="G139" s="631"/>
      <c r="H139" s="628">
        <f>IF(AND(F139&gt;0,G139-F139&lt;V115),G139-F139,0)</f>
        <v>0</v>
      </c>
      <c r="I139" s="334" t="s">
        <v>170</v>
      </c>
      <c r="J139" s="335" t="s">
        <v>171</v>
      </c>
      <c r="K139" s="335" t="s">
        <v>170</v>
      </c>
      <c r="L139" s="336" t="s">
        <v>171</v>
      </c>
      <c r="M139" s="335" t="s">
        <v>172</v>
      </c>
      <c r="N139" s="337" t="s">
        <v>173</v>
      </c>
      <c r="O139" s="338">
        <f>IF(H139&gt;T115,H139-T115,0)</f>
        <v>0</v>
      </c>
      <c r="P139" s="337" t="s">
        <v>174</v>
      </c>
      <c r="Q139" s="337" t="s">
        <v>175</v>
      </c>
      <c r="R139" s="675"/>
      <c r="S139" s="673" t="str">
        <f>IF(H139&gt;0,SUM(I141:N141,O140,P141,Q141),"DNF")</f>
        <v>DNF</v>
      </c>
      <c r="T139" s="365"/>
      <c r="U139" s="366"/>
      <c r="V139" s="366"/>
    </row>
    <row r="140" spans="1:22">
      <c r="A140" s="615"/>
      <c r="B140" s="618"/>
      <c r="C140" s="623"/>
      <c r="D140" s="350"/>
      <c r="E140" s="339"/>
      <c r="F140" s="632"/>
      <c r="G140" s="632"/>
      <c r="H140" s="629"/>
      <c r="I140" s="351"/>
      <c r="J140" s="352"/>
      <c r="K140" s="353"/>
      <c r="L140" s="354"/>
      <c r="M140" s="342"/>
      <c r="N140" s="344">
        <f>R139</f>
        <v>0</v>
      </c>
      <c r="O140" s="646">
        <f>O139*-1440</f>
        <v>0</v>
      </c>
      <c r="P140" s="342"/>
      <c r="Q140" s="345"/>
      <c r="R140" s="676"/>
      <c r="S140" s="674"/>
      <c r="T140" s="365"/>
      <c r="U140" s="366"/>
      <c r="V140" s="366"/>
    </row>
    <row r="141" spans="1:22" ht="15.75" thickBot="1">
      <c r="A141" s="616"/>
      <c r="B141" s="619"/>
      <c r="C141" s="624"/>
      <c r="D141" s="355"/>
      <c r="E141" s="346"/>
      <c r="F141" s="633"/>
      <c r="G141" s="633"/>
      <c r="H141" s="630"/>
      <c r="I141" s="648">
        <f>I140*20+J140*-5</f>
        <v>0</v>
      </c>
      <c r="J141" s="649"/>
      <c r="K141" s="650">
        <f>K140*5+L140*-5</f>
        <v>0</v>
      </c>
      <c r="L141" s="648"/>
      <c r="M141" s="347">
        <f>M140*20</f>
        <v>0</v>
      </c>
      <c r="N141" s="347">
        <f t="shared" ref="N141" si="72">N140*50</f>
        <v>0</v>
      </c>
      <c r="O141" s="647"/>
      <c r="P141" s="347">
        <f t="shared" ref="P141" si="73">P140*-5</f>
        <v>0</v>
      </c>
      <c r="Q141" s="383">
        <f>IF(Q140&gt;0,VLOOKUP(Q140,'[1]Бодовање по времену доласка'!A2:B21,2,TRUE),0)</f>
        <v>0</v>
      </c>
      <c r="R141" s="677"/>
      <c r="S141" s="672"/>
      <c r="T141" s="365"/>
      <c r="U141" s="366"/>
      <c r="V141" s="366"/>
    </row>
    <row r="142" spans="1:22" ht="38.25">
      <c r="A142" s="614" t="str">
        <f>IF((S142&lt;&gt;"DNF"),RANK(S142,S115:S144,0),"DNF")</f>
        <v>DNF</v>
      </c>
      <c r="B142" s="617"/>
      <c r="C142" s="622"/>
      <c r="D142" s="349"/>
      <c r="E142" s="333"/>
      <c r="F142" s="631"/>
      <c r="G142" s="631"/>
      <c r="H142" s="628">
        <f>IF(AND(F142&gt;0,G142-F142&lt;V115),G142-F142,0)</f>
        <v>0</v>
      </c>
      <c r="I142" s="334" t="s">
        <v>170</v>
      </c>
      <c r="J142" s="335" t="s">
        <v>171</v>
      </c>
      <c r="K142" s="335" t="s">
        <v>170</v>
      </c>
      <c r="L142" s="336" t="s">
        <v>171</v>
      </c>
      <c r="M142" s="335" t="s">
        <v>172</v>
      </c>
      <c r="N142" s="337" t="s">
        <v>173</v>
      </c>
      <c r="O142" s="338">
        <f>IF(H142&gt;T115,H142-T115,0)</f>
        <v>0</v>
      </c>
      <c r="P142" s="337" t="s">
        <v>174</v>
      </c>
      <c r="Q142" s="337" t="s">
        <v>175</v>
      </c>
      <c r="R142" s="675"/>
      <c r="S142" s="673" t="str">
        <f>IF(H142&gt;0,SUM(I144:N144,O143,P144,Q144),"DNF")</f>
        <v>DNF</v>
      </c>
      <c r="T142" s="365"/>
      <c r="U142" s="366"/>
      <c r="V142" s="366"/>
    </row>
    <row r="143" spans="1:22">
      <c r="A143" s="615"/>
      <c r="B143" s="618"/>
      <c r="C143" s="623"/>
      <c r="D143" s="350"/>
      <c r="E143" s="339"/>
      <c r="F143" s="632"/>
      <c r="G143" s="632"/>
      <c r="H143" s="629"/>
      <c r="I143" s="351"/>
      <c r="J143" s="352"/>
      <c r="K143" s="353"/>
      <c r="L143" s="354"/>
      <c r="M143" s="342"/>
      <c r="N143" s="344">
        <f>R142</f>
        <v>0</v>
      </c>
      <c r="O143" s="646">
        <f>O142*-1440</f>
        <v>0</v>
      </c>
      <c r="P143" s="342"/>
      <c r="Q143" s="345"/>
      <c r="R143" s="676"/>
      <c r="S143" s="674"/>
      <c r="T143" s="365"/>
      <c r="U143" s="366"/>
      <c r="V143" s="366"/>
    </row>
    <row r="144" spans="1:22" ht="15.75" thickBot="1">
      <c r="A144" s="616"/>
      <c r="B144" s="619"/>
      <c r="C144" s="624"/>
      <c r="D144" s="355"/>
      <c r="E144" s="346"/>
      <c r="F144" s="633"/>
      <c r="G144" s="633"/>
      <c r="H144" s="630"/>
      <c r="I144" s="648">
        <f>I143*20+J143*-5</f>
        <v>0</v>
      </c>
      <c r="J144" s="649"/>
      <c r="K144" s="650">
        <f>K143*5+L143*-5</f>
        <v>0</v>
      </c>
      <c r="L144" s="648"/>
      <c r="M144" s="347">
        <f>M143*20</f>
        <v>0</v>
      </c>
      <c r="N144" s="347">
        <f t="shared" ref="N144" si="74">N143*50</f>
        <v>0</v>
      </c>
      <c r="O144" s="647"/>
      <c r="P144" s="347">
        <f t="shared" ref="P144" si="75">P143*-5</f>
        <v>0</v>
      </c>
      <c r="Q144" s="383">
        <f>IF(Q143&gt;0,VLOOKUP(Q143,'[1]Бодовање по времену доласка'!A2:B21,2,TRUE),0)</f>
        <v>0</v>
      </c>
      <c r="R144" s="677"/>
      <c r="S144" s="672"/>
      <c r="T144" s="365"/>
      <c r="U144" s="366"/>
      <c r="V144" s="366"/>
    </row>
    <row r="145" spans="1:22" ht="18.75" thickBot="1">
      <c r="A145" s="620" t="s">
        <v>28</v>
      </c>
      <c r="B145" s="621"/>
      <c r="C145" s="621"/>
      <c r="D145" s="621"/>
      <c r="E145" s="621"/>
      <c r="F145" s="621"/>
      <c r="G145" s="621"/>
      <c r="H145" s="621"/>
      <c r="I145" s="621"/>
      <c r="J145" s="621"/>
      <c r="K145" s="621"/>
      <c r="L145" s="621"/>
      <c r="M145" s="621"/>
      <c r="N145" s="621"/>
      <c r="O145" s="621"/>
      <c r="P145" s="621"/>
      <c r="Q145" s="621"/>
      <c r="R145" s="621"/>
      <c r="S145" s="621"/>
      <c r="T145" s="621"/>
      <c r="U145" s="621"/>
      <c r="V145" s="621"/>
    </row>
    <row r="146" spans="1:22" ht="38.25">
      <c r="A146" s="614">
        <f>IF((S146&lt;&gt;"DNF"),RANK(S146,S146:S166,0),"DNF")</f>
        <v>2</v>
      </c>
      <c r="B146" s="617" t="s">
        <v>260</v>
      </c>
      <c r="C146" s="622" t="s">
        <v>238</v>
      </c>
      <c r="D146" s="349" t="s">
        <v>331</v>
      </c>
      <c r="E146" s="333"/>
      <c r="F146" s="625">
        <v>0.4375</v>
      </c>
      <c r="G146" s="625">
        <v>0.55902777777777779</v>
      </c>
      <c r="H146" s="628">
        <f>IF(AND(F146&gt;0,G146-F146&lt;V146),G146-F146,0)</f>
        <v>0.12152777777777779</v>
      </c>
      <c r="I146" s="334" t="s">
        <v>170</v>
      </c>
      <c r="J146" s="335" t="s">
        <v>171</v>
      </c>
      <c r="K146" s="335" t="s">
        <v>170</v>
      </c>
      <c r="L146" s="336" t="s">
        <v>171</v>
      </c>
      <c r="M146" s="335" t="s">
        <v>172</v>
      </c>
      <c r="N146" s="337" t="s">
        <v>173</v>
      </c>
      <c r="O146" s="338">
        <f>IF(H146&gt;T146,H146-T146,0)</f>
        <v>3.8194444444444461E-2</v>
      </c>
      <c r="P146" s="337" t="s">
        <v>174</v>
      </c>
      <c r="Q146" s="337" t="s">
        <v>175</v>
      </c>
      <c r="R146" s="634">
        <v>4</v>
      </c>
      <c r="S146" s="637">
        <f>IF(H146&gt;0,SUM(I148:N148,O147,P148,Q148),"DNF")</f>
        <v>275</v>
      </c>
      <c r="T146" s="640">
        <v>8.3333333333333329E-2</v>
      </c>
      <c r="U146" s="641"/>
      <c r="V146" s="644">
        <v>0.125</v>
      </c>
    </row>
    <row r="147" spans="1:22" ht="15.75" thickBot="1">
      <c r="A147" s="615"/>
      <c r="B147" s="618"/>
      <c r="C147" s="623"/>
      <c r="D147" s="350" t="s">
        <v>332</v>
      </c>
      <c r="E147" s="339"/>
      <c r="F147" s="626"/>
      <c r="G147" s="626"/>
      <c r="H147" s="629"/>
      <c r="I147" s="340"/>
      <c r="J147" s="341"/>
      <c r="K147" s="342">
        <v>10</v>
      </c>
      <c r="L147" s="343"/>
      <c r="M147" s="342"/>
      <c r="N147" s="344">
        <f>R146</f>
        <v>4</v>
      </c>
      <c r="O147" s="646">
        <f>O146*-1440</f>
        <v>-55.000000000000021</v>
      </c>
      <c r="P147" s="342"/>
      <c r="Q147" s="345">
        <v>2</v>
      </c>
      <c r="R147" s="635"/>
      <c r="S147" s="638"/>
      <c r="T147" s="642"/>
      <c r="U147" s="643"/>
      <c r="V147" s="645"/>
    </row>
    <row r="148" spans="1:22" ht="15.75" thickBot="1">
      <c r="A148" s="616"/>
      <c r="B148" s="619"/>
      <c r="C148" s="624"/>
      <c r="D148" s="355" t="s">
        <v>333</v>
      </c>
      <c r="E148" s="346"/>
      <c r="F148" s="627"/>
      <c r="G148" s="627"/>
      <c r="H148" s="630"/>
      <c r="I148" s="648">
        <f>I147*20+J147*-5</f>
        <v>0</v>
      </c>
      <c r="J148" s="649"/>
      <c r="K148" s="650">
        <f>K147*5+L147*-5</f>
        <v>50</v>
      </c>
      <c r="L148" s="648"/>
      <c r="M148" s="347">
        <f>M147*20</f>
        <v>0</v>
      </c>
      <c r="N148" s="347">
        <f>N147*50</f>
        <v>200</v>
      </c>
      <c r="O148" s="647"/>
      <c r="P148" s="347">
        <f>P147*-5</f>
        <v>0</v>
      </c>
      <c r="Q148" s="383">
        <f>IF(Q147&gt;0,VLOOKUP(Q147,'[1]Бодовање по времену доласка'!A2:B21,2,TRUE),0)</f>
        <v>80</v>
      </c>
      <c r="R148" s="636"/>
      <c r="S148" s="639"/>
      <c r="T148" s="322"/>
      <c r="U148" s="322"/>
      <c r="V148" s="322"/>
    </row>
    <row r="149" spans="1:22" ht="38.25">
      <c r="A149" s="614" t="str">
        <f>IF((S149&lt;&gt;"DNF"),RANK(S149,S146:S166,0),"DNF")</f>
        <v>DNF</v>
      </c>
      <c r="B149" s="617" t="s">
        <v>77</v>
      </c>
      <c r="C149" s="622" t="s">
        <v>78</v>
      </c>
      <c r="D149" s="349" t="s">
        <v>334</v>
      </c>
      <c r="E149" s="333"/>
      <c r="F149" s="631">
        <v>0.44097222222222227</v>
      </c>
      <c r="G149" s="631">
        <v>0.5708333333333333</v>
      </c>
      <c r="H149" s="628">
        <f>IF(AND(F149&gt;0,G149-F149&lt;V146),G149-F149,0)</f>
        <v>0</v>
      </c>
      <c r="I149" s="334" t="s">
        <v>170</v>
      </c>
      <c r="J149" s="335" t="s">
        <v>171</v>
      </c>
      <c r="K149" s="335" t="s">
        <v>170</v>
      </c>
      <c r="L149" s="336" t="s">
        <v>171</v>
      </c>
      <c r="M149" s="335" t="s">
        <v>172</v>
      </c>
      <c r="N149" s="337" t="s">
        <v>173</v>
      </c>
      <c r="O149" s="338">
        <f>IF(H149&gt;T146,H149-T146,0)</f>
        <v>0</v>
      </c>
      <c r="P149" s="337" t="s">
        <v>174</v>
      </c>
      <c r="Q149" s="337" t="s">
        <v>175</v>
      </c>
      <c r="R149" s="634">
        <v>5</v>
      </c>
      <c r="S149" s="637" t="str">
        <f>IF(H149&gt;0,SUM(I151:N151,O150,P151,Q151),"DNF")</f>
        <v>DNF</v>
      </c>
      <c r="T149" s="322"/>
      <c r="U149" s="322"/>
      <c r="V149" s="322"/>
    </row>
    <row r="150" spans="1:22">
      <c r="A150" s="615"/>
      <c r="B150" s="618"/>
      <c r="C150" s="623"/>
      <c r="D150" s="350" t="s">
        <v>335</v>
      </c>
      <c r="E150" s="339"/>
      <c r="F150" s="632"/>
      <c r="G150" s="632"/>
      <c r="H150" s="629"/>
      <c r="I150" s="351"/>
      <c r="J150" s="352"/>
      <c r="K150" s="353">
        <v>10</v>
      </c>
      <c r="L150" s="354"/>
      <c r="M150" s="342"/>
      <c r="N150" s="344">
        <f>R149</f>
        <v>5</v>
      </c>
      <c r="O150" s="646">
        <f>O149*-1440</f>
        <v>0</v>
      </c>
      <c r="P150" s="342"/>
      <c r="Q150" s="345">
        <v>3</v>
      </c>
      <c r="R150" s="635"/>
      <c r="S150" s="638"/>
      <c r="T150" s="322"/>
      <c r="U150" s="322"/>
      <c r="V150" s="322"/>
    </row>
    <row r="151" spans="1:22" ht="15.75" thickBot="1">
      <c r="A151" s="616"/>
      <c r="B151" s="619"/>
      <c r="C151" s="624"/>
      <c r="D151" s="355" t="s">
        <v>336</v>
      </c>
      <c r="E151" s="346"/>
      <c r="F151" s="633"/>
      <c r="G151" s="633"/>
      <c r="H151" s="630"/>
      <c r="I151" s="648">
        <f>I150*20+J150*-5</f>
        <v>0</v>
      </c>
      <c r="J151" s="649"/>
      <c r="K151" s="650">
        <f>K150*5+L150*-5</f>
        <v>50</v>
      </c>
      <c r="L151" s="648"/>
      <c r="M151" s="347">
        <f>M150*20</f>
        <v>0</v>
      </c>
      <c r="N151" s="347">
        <f t="shared" ref="N151" si="76">N150*50</f>
        <v>250</v>
      </c>
      <c r="O151" s="647"/>
      <c r="P151" s="347">
        <f t="shared" ref="P151" si="77">P150*-5</f>
        <v>0</v>
      </c>
      <c r="Q151" s="383">
        <f>IF(Q150&gt;0,VLOOKUP(Q150,'[1]Бодовање по времену доласка'!A2:B21,2,TRUE),0)</f>
        <v>60</v>
      </c>
      <c r="R151" s="636"/>
      <c r="S151" s="639"/>
      <c r="T151" s="322"/>
      <c r="U151" s="322"/>
      <c r="V151" s="322"/>
    </row>
    <row r="152" spans="1:22" ht="38.25">
      <c r="A152" s="614">
        <f>IF((S152&lt;&gt;"DNF"),RANK(S152,S146:S166,0),"DNF")</f>
        <v>1</v>
      </c>
      <c r="B152" s="617" t="s">
        <v>255</v>
      </c>
      <c r="C152" s="622" t="s">
        <v>256</v>
      </c>
      <c r="D152" s="349" t="s">
        <v>337</v>
      </c>
      <c r="E152" s="333"/>
      <c r="F152" s="631">
        <v>0.44444444444444442</v>
      </c>
      <c r="G152" s="631">
        <v>0.55694444444444446</v>
      </c>
      <c r="H152" s="628">
        <f>IF(AND(F152&gt;0,G152-F152&lt;V146),G152-F152,0)</f>
        <v>0.11250000000000004</v>
      </c>
      <c r="I152" s="334" t="s">
        <v>170</v>
      </c>
      <c r="J152" s="335" t="s">
        <v>171</v>
      </c>
      <c r="K152" s="335" t="s">
        <v>170</v>
      </c>
      <c r="L152" s="336" t="s">
        <v>171</v>
      </c>
      <c r="M152" s="335" t="s">
        <v>172</v>
      </c>
      <c r="N152" s="337" t="s">
        <v>173</v>
      </c>
      <c r="O152" s="338">
        <f>IF(H152&gt;T146,H152-T146,0)</f>
        <v>2.9166666666666716E-2</v>
      </c>
      <c r="P152" s="337" t="s">
        <v>174</v>
      </c>
      <c r="Q152" s="337" t="s">
        <v>175</v>
      </c>
      <c r="R152" s="634">
        <v>4</v>
      </c>
      <c r="S152" s="637">
        <f>IF(H152&gt;0,SUM(I154:N154,O153,P154,Q154),"DNF")</f>
        <v>307.99999999999994</v>
      </c>
      <c r="T152" s="322"/>
      <c r="U152" s="322"/>
      <c r="V152" s="322"/>
    </row>
    <row r="153" spans="1:22">
      <c r="A153" s="615"/>
      <c r="B153" s="618"/>
      <c r="C153" s="623"/>
      <c r="D153" s="350" t="s">
        <v>338</v>
      </c>
      <c r="E153" s="339"/>
      <c r="F153" s="632"/>
      <c r="G153" s="632"/>
      <c r="H153" s="629"/>
      <c r="I153" s="351"/>
      <c r="J153" s="352"/>
      <c r="K153" s="353">
        <v>10</v>
      </c>
      <c r="L153" s="354"/>
      <c r="M153" s="342"/>
      <c r="N153" s="344">
        <f>R152</f>
        <v>4</v>
      </c>
      <c r="O153" s="646">
        <f>O152*-1440</f>
        <v>-42.000000000000071</v>
      </c>
      <c r="P153" s="342"/>
      <c r="Q153" s="345">
        <v>1</v>
      </c>
      <c r="R153" s="635"/>
      <c r="S153" s="638"/>
      <c r="T153" s="322"/>
      <c r="U153" s="322"/>
      <c r="V153" s="322"/>
    </row>
    <row r="154" spans="1:22" ht="15.75" thickBot="1">
      <c r="A154" s="616"/>
      <c r="B154" s="619"/>
      <c r="C154" s="624"/>
      <c r="D154" s="355" t="s">
        <v>339</v>
      </c>
      <c r="E154" s="346"/>
      <c r="F154" s="633"/>
      <c r="G154" s="633"/>
      <c r="H154" s="630"/>
      <c r="I154" s="648">
        <f>I153*20+J153*-5</f>
        <v>0</v>
      </c>
      <c r="J154" s="649"/>
      <c r="K154" s="650">
        <f>K153*5+L153*-5</f>
        <v>50</v>
      </c>
      <c r="L154" s="648"/>
      <c r="M154" s="347">
        <f>M153*20</f>
        <v>0</v>
      </c>
      <c r="N154" s="347">
        <f t="shared" ref="N154" si="78">N153*50</f>
        <v>200</v>
      </c>
      <c r="O154" s="647"/>
      <c r="P154" s="347">
        <f t="shared" ref="P154" si="79">P153*-5</f>
        <v>0</v>
      </c>
      <c r="Q154" s="383">
        <f>IF(Q153&gt;0,VLOOKUP(Q153,'[1]Бодовање по времену доласка'!A2:B21,2,TRUE),0)</f>
        <v>100</v>
      </c>
      <c r="R154" s="636"/>
      <c r="S154" s="639"/>
      <c r="T154" s="322"/>
      <c r="U154" s="322"/>
      <c r="V154" s="322"/>
    </row>
    <row r="155" spans="1:22" ht="38.25">
      <c r="A155" s="614" t="str">
        <f>IF((S155&lt;&gt;"DNF"),RANK(S155,S146:S166,0),"DNF")</f>
        <v>DNF</v>
      </c>
      <c r="B155" s="617" t="s">
        <v>340</v>
      </c>
      <c r="C155" s="622" t="s">
        <v>32</v>
      </c>
      <c r="D155" s="349" t="s">
        <v>341</v>
      </c>
      <c r="E155" s="333"/>
      <c r="F155" s="631">
        <v>0.44791666666666669</v>
      </c>
      <c r="G155" s="631">
        <v>0.60277777777777775</v>
      </c>
      <c r="H155" s="628">
        <f>IF(AND(F155&gt;0,G155-F155&lt;V146),G155-F155,0)</f>
        <v>0</v>
      </c>
      <c r="I155" s="334" t="s">
        <v>170</v>
      </c>
      <c r="J155" s="335" t="s">
        <v>171</v>
      </c>
      <c r="K155" s="335" t="s">
        <v>170</v>
      </c>
      <c r="L155" s="336" t="s">
        <v>171</v>
      </c>
      <c r="M155" s="335" t="s">
        <v>172</v>
      </c>
      <c r="N155" s="337" t="s">
        <v>173</v>
      </c>
      <c r="O155" s="338">
        <f>IF(H155&gt;T146,H155-T146,0)</f>
        <v>0</v>
      </c>
      <c r="P155" s="337" t="s">
        <v>174</v>
      </c>
      <c r="Q155" s="337" t="s">
        <v>175</v>
      </c>
      <c r="R155" s="634">
        <v>3</v>
      </c>
      <c r="S155" s="637" t="str">
        <f>IF(H155&gt;0,SUM(I157:N157,O156,P157,Q157),"DNF")</f>
        <v>DNF</v>
      </c>
      <c r="T155" s="322"/>
      <c r="U155" s="322"/>
      <c r="V155" s="322"/>
    </row>
    <row r="156" spans="1:22">
      <c r="A156" s="615"/>
      <c r="B156" s="618"/>
      <c r="C156" s="623"/>
      <c r="D156" s="350" t="s">
        <v>342</v>
      </c>
      <c r="E156" s="339"/>
      <c r="F156" s="632"/>
      <c r="G156" s="632"/>
      <c r="H156" s="629"/>
      <c r="I156" s="351"/>
      <c r="J156" s="352"/>
      <c r="K156" s="353">
        <v>10</v>
      </c>
      <c r="L156" s="354"/>
      <c r="M156" s="356"/>
      <c r="N156" s="344">
        <f>R155</f>
        <v>3</v>
      </c>
      <c r="O156" s="646">
        <f>O155*-1440</f>
        <v>0</v>
      </c>
      <c r="P156" s="342"/>
      <c r="Q156" s="345"/>
      <c r="R156" s="635"/>
      <c r="S156" s="638"/>
      <c r="T156" s="322"/>
      <c r="U156" s="322"/>
      <c r="V156" s="322"/>
    </row>
    <row r="157" spans="1:22" ht="15.75" thickBot="1">
      <c r="A157" s="616"/>
      <c r="B157" s="619"/>
      <c r="C157" s="624"/>
      <c r="D157" s="355" t="s">
        <v>343</v>
      </c>
      <c r="E157" s="346"/>
      <c r="F157" s="633"/>
      <c r="G157" s="633"/>
      <c r="H157" s="630"/>
      <c r="I157" s="648">
        <f>I156*20+J156*-5</f>
        <v>0</v>
      </c>
      <c r="J157" s="649"/>
      <c r="K157" s="650">
        <f>K156*5+L156*-5</f>
        <v>50</v>
      </c>
      <c r="L157" s="648"/>
      <c r="M157" s="347">
        <f>M156*20</f>
        <v>0</v>
      </c>
      <c r="N157" s="347">
        <f t="shared" ref="N157" si="80">N156*50</f>
        <v>150</v>
      </c>
      <c r="O157" s="647"/>
      <c r="P157" s="347">
        <f t="shared" ref="P157" si="81">P156*-5</f>
        <v>0</v>
      </c>
      <c r="Q157" s="383">
        <f>IF(Q156&gt;0,VLOOKUP(Q156,'[1]Бодовање по времену доласка'!A2:B21,2,TRUE),0)</f>
        <v>0</v>
      </c>
      <c r="R157" s="636"/>
      <c r="S157" s="639"/>
      <c r="T157" s="322"/>
      <c r="U157" s="322"/>
      <c r="V157" s="322"/>
    </row>
    <row r="158" spans="1:22" ht="38.25">
      <c r="A158" s="614" t="str">
        <f>IF((S158&lt;&gt;"DNF"),RANK(S158,S146:S166,0),"DNF")</f>
        <v>DNF</v>
      </c>
      <c r="B158" s="617"/>
      <c r="C158" s="622"/>
      <c r="D158" s="349"/>
      <c r="E158" s="333"/>
      <c r="F158" s="631"/>
      <c r="G158" s="656"/>
      <c r="H158" s="628">
        <f>IF(AND(F158&gt;0,G158-F158&lt;V146),G158-F158,0)</f>
        <v>0</v>
      </c>
      <c r="I158" s="334" t="s">
        <v>170</v>
      </c>
      <c r="J158" s="335" t="s">
        <v>171</v>
      </c>
      <c r="K158" s="335" t="s">
        <v>170</v>
      </c>
      <c r="L158" s="336" t="s">
        <v>171</v>
      </c>
      <c r="M158" s="335" t="s">
        <v>172</v>
      </c>
      <c r="N158" s="337" t="s">
        <v>173</v>
      </c>
      <c r="O158" s="338">
        <f>IF(H158&gt;T146,H158-T146,0)</f>
        <v>0</v>
      </c>
      <c r="P158" s="337" t="s">
        <v>174</v>
      </c>
      <c r="Q158" s="337" t="s">
        <v>175</v>
      </c>
      <c r="R158" s="634"/>
      <c r="S158" s="637" t="str">
        <f>IF(H158&gt;0,SUM(I160:N160,O159,P160,Q160),"DNF")</f>
        <v>DNF</v>
      </c>
      <c r="T158" s="322"/>
      <c r="U158" s="322"/>
      <c r="V158" s="322"/>
    </row>
    <row r="159" spans="1:22">
      <c r="A159" s="615"/>
      <c r="B159" s="618"/>
      <c r="C159" s="623"/>
      <c r="D159" s="350"/>
      <c r="E159" s="339"/>
      <c r="F159" s="632"/>
      <c r="G159" s="651"/>
      <c r="H159" s="629"/>
      <c r="I159" s="351"/>
      <c r="J159" s="352"/>
      <c r="K159" s="353"/>
      <c r="L159" s="354"/>
      <c r="M159" s="389"/>
      <c r="N159" s="344">
        <f>R158</f>
        <v>0</v>
      </c>
      <c r="O159" s="670">
        <f>IF(O158="DNF","DNF",O158*-1440)</f>
        <v>0</v>
      </c>
      <c r="P159" s="391"/>
      <c r="Q159" s="345"/>
      <c r="R159" s="635"/>
      <c r="S159" s="638"/>
      <c r="T159" s="322"/>
      <c r="U159" s="322"/>
      <c r="V159" s="322"/>
    </row>
    <row r="160" spans="1:22" ht="15.75" thickBot="1">
      <c r="A160" s="616"/>
      <c r="B160" s="619"/>
      <c r="C160" s="624"/>
      <c r="D160" s="355"/>
      <c r="E160" s="346"/>
      <c r="F160" s="633"/>
      <c r="G160" s="652"/>
      <c r="H160" s="630"/>
      <c r="I160" s="648">
        <f>I159*20+J159*-5</f>
        <v>0</v>
      </c>
      <c r="J160" s="649"/>
      <c r="K160" s="650">
        <f>K159*5+L159*-5</f>
        <v>0</v>
      </c>
      <c r="L160" s="648"/>
      <c r="M160" s="392">
        <f>M159*20</f>
        <v>0</v>
      </c>
      <c r="N160" s="392">
        <f t="shared" ref="N160" si="82">N159*50</f>
        <v>0</v>
      </c>
      <c r="O160" s="671"/>
      <c r="P160" s="347">
        <f t="shared" ref="P160" si="83">P159*-5</f>
        <v>0</v>
      </c>
      <c r="Q160" s="383">
        <f>IF(Q159&gt;0,VLOOKUP(Q159,'[1]Бодовање по времену доласка'!A2:B21,2,TRUE),0)</f>
        <v>0</v>
      </c>
      <c r="R160" s="636"/>
      <c r="S160" s="639"/>
      <c r="T160" s="322"/>
      <c r="U160" s="322"/>
      <c r="V160" s="322"/>
    </row>
    <row r="161" spans="1:22" ht="38.25">
      <c r="A161" s="614" t="str">
        <f>IF((S161&lt;&gt;"DNF"),RANK(S161,S146:S166,0),"DNF")</f>
        <v>DNF</v>
      </c>
      <c r="B161" s="618"/>
      <c r="C161" s="623"/>
      <c r="D161" s="349"/>
      <c r="E161" s="393"/>
      <c r="F161" s="632"/>
      <c r="G161" s="651"/>
      <c r="H161" s="628">
        <f>IF(AND(F161&gt;0,G161-F161&lt;V146),G161-F161,0)</f>
        <v>0</v>
      </c>
      <c r="I161" s="357" t="s">
        <v>170</v>
      </c>
      <c r="J161" s="358" t="s">
        <v>171</v>
      </c>
      <c r="K161" s="359" t="s">
        <v>170</v>
      </c>
      <c r="L161" s="360" t="s">
        <v>171</v>
      </c>
      <c r="M161" s="358" t="s">
        <v>172</v>
      </c>
      <c r="N161" s="394" t="s">
        <v>173</v>
      </c>
      <c r="O161" s="338">
        <f>IF(H161&gt;T146,H161-T146,0)</f>
        <v>0</v>
      </c>
      <c r="P161" s="394" t="s">
        <v>174</v>
      </c>
      <c r="Q161" s="337" t="s">
        <v>175</v>
      </c>
      <c r="R161" s="634"/>
      <c r="S161" s="637" t="str">
        <f>IF(H161&gt;0,SUM(I163:N163,O162,P163,Q163),"DNF")</f>
        <v>DNF</v>
      </c>
      <c r="T161" s="322"/>
      <c r="U161" s="322"/>
      <c r="V161" s="322"/>
    </row>
    <row r="162" spans="1:22">
      <c r="A162" s="615"/>
      <c r="B162" s="618"/>
      <c r="C162" s="623"/>
      <c r="D162" s="361"/>
      <c r="E162" s="339"/>
      <c r="F162" s="632"/>
      <c r="G162" s="651"/>
      <c r="H162" s="629"/>
      <c r="I162" s="351"/>
      <c r="J162" s="352"/>
      <c r="K162" s="362"/>
      <c r="L162" s="363"/>
      <c r="M162" s="389"/>
      <c r="N162" s="344">
        <f>R161</f>
        <v>0</v>
      </c>
      <c r="O162" s="670">
        <f>IF(O161="DNF","DNF",O161*-1440)</f>
        <v>0</v>
      </c>
      <c r="P162" s="391"/>
      <c r="Q162" s="345"/>
      <c r="R162" s="635"/>
      <c r="S162" s="638"/>
      <c r="T162" s="322"/>
      <c r="U162" s="322"/>
      <c r="V162" s="322"/>
    </row>
    <row r="163" spans="1:22" ht="15.75" thickBot="1">
      <c r="A163" s="616"/>
      <c r="B163" s="619"/>
      <c r="C163" s="624"/>
      <c r="D163" s="355"/>
      <c r="E163" s="346"/>
      <c r="F163" s="633"/>
      <c r="G163" s="652"/>
      <c r="H163" s="630"/>
      <c r="I163" s="648">
        <f>I162*20+J162*-5</f>
        <v>0</v>
      </c>
      <c r="J163" s="649"/>
      <c r="K163" s="650">
        <f>K162*5+L162*-5</f>
        <v>0</v>
      </c>
      <c r="L163" s="648"/>
      <c r="M163" s="392">
        <f>M162*20</f>
        <v>0</v>
      </c>
      <c r="N163" s="392">
        <f t="shared" ref="N163" si="84">N162*50</f>
        <v>0</v>
      </c>
      <c r="O163" s="671"/>
      <c r="P163" s="347">
        <f t="shared" ref="P163" si="85">P162*-5</f>
        <v>0</v>
      </c>
      <c r="Q163" s="383">
        <f>IF(Q162&gt;0,VLOOKUP(Q162,'[1]Бодовање по времену доласка'!A2:B21,2,TRUE),0)</f>
        <v>0</v>
      </c>
      <c r="R163" s="636"/>
      <c r="S163" s="639"/>
      <c r="T163" s="322"/>
      <c r="U163" s="322"/>
      <c r="V163" s="322"/>
    </row>
    <row r="164" spans="1:22" ht="38.25">
      <c r="A164" s="614" t="str">
        <f>IF((S164&lt;&gt;"DNF"),RANK(S164,S146:S166,0),"DNF")</f>
        <v>DNF</v>
      </c>
      <c r="B164" s="618"/>
      <c r="C164" s="623"/>
      <c r="D164" s="371"/>
      <c r="E164" s="393"/>
      <c r="F164" s="632"/>
      <c r="G164" s="651"/>
      <c r="H164" s="628">
        <f>IF(AND(F164&gt;0,G164-F164&lt;V146),G164-F164,0)</f>
        <v>0</v>
      </c>
      <c r="I164" s="357" t="s">
        <v>170</v>
      </c>
      <c r="J164" s="358" t="s">
        <v>171</v>
      </c>
      <c r="K164" s="359" t="s">
        <v>170</v>
      </c>
      <c r="L164" s="360" t="s">
        <v>171</v>
      </c>
      <c r="M164" s="358" t="s">
        <v>172</v>
      </c>
      <c r="N164" s="394" t="s">
        <v>173</v>
      </c>
      <c r="O164" s="338">
        <f>IF(H164&gt;T146,H164-T146,0)</f>
        <v>0</v>
      </c>
      <c r="P164" s="394" t="s">
        <v>174</v>
      </c>
      <c r="Q164" s="337" t="s">
        <v>175</v>
      </c>
      <c r="R164" s="634"/>
      <c r="S164" s="637" t="str">
        <f>IF(H164&gt;0,SUM(I166:N166,O165,P166,Q166),"DNF")</f>
        <v>DNF</v>
      </c>
      <c r="T164" s="322"/>
      <c r="U164" s="322"/>
      <c r="V164" s="322"/>
    </row>
    <row r="165" spans="1:22">
      <c r="A165" s="615"/>
      <c r="B165" s="618"/>
      <c r="C165" s="623"/>
      <c r="D165" s="395"/>
      <c r="E165" s="339"/>
      <c r="F165" s="632"/>
      <c r="G165" s="651"/>
      <c r="H165" s="629"/>
      <c r="I165" s="351"/>
      <c r="J165" s="352"/>
      <c r="K165" s="362"/>
      <c r="L165" s="363"/>
      <c r="M165" s="389"/>
      <c r="N165" s="344">
        <f>R164</f>
        <v>0</v>
      </c>
      <c r="O165" s="670">
        <f>IF(O164="DNF","DNF",O164*-1440)</f>
        <v>0</v>
      </c>
      <c r="P165" s="391"/>
      <c r="Q165" s="345"/>
      <c r="R165" s="635"/>
      <c r="S165" s="638"/>
      <c r="T165" s="322"/>
      <c r="U165" s="322"/>
      <c r="V165" s="322"/>
    </row>
    <row r="166" spans="1:22" ht="15.75" thickBot="1">
      <c r="A166" s="616"/>
      <c r="B166" s="619"/>
      <c r="C166" s="624"/>
      <c r="D166" s="372"/>
      <c r="E166" s="346"/>
      <c r="F166" s="633"/>
      <c r="G166" s="652"/>
      <c r="H166" s="630"/>
      <c r="I166" s="648">
        <f>I165*20+J165*-5</f>
        <v>0</v>
      </c>
      <c r="J166" s="649"/>
      <c r="K166" s="650">
        <f>K165*5+L165*-5</f>
        <v>0</v>
      </c>
      <c r="L166" s="648"/>
      <c r="M166" s="392">
        <f>M165*20</f>
        <v>0</v>
      </c>
      <c r="N166" s="392">
        <f t="shared" ref="N166" si="86">N165*50</f>
        <v>0</v>
      </c>
      <c r="O166" s="671"/>
      <c r="P166" s="347">
        <f t="shared" ref="P166" si="87">P165*-5</f>
        <v>0</v>
      </c>
      <c r="Q166" s="383">
        <f>IF(Q165&gt;0,VLOOKUP(Q165,'[1]Бодовање по времену доласка'!A2:B21,2,TRUE),0)</f>
        <v>0</v>
      </c>
      <c r="R166" s="636"/>
      <c r="S166" s="639"/>
      <c r="T166" s="322"/>
      <c r="U166" s="322"/>
      <c r="V166" s="322"/>
    </row>
    <row r="167" spans="1:22" ht="18.75" thickBot="1">
      <c r="A167" s="620" t="s">
        <v>27</v>
      </c>
      <c r="B167" s="621"/>
      <c r="C167" s="621"/>
      <c r="D167" s="621"/>
      <c r="E167" s="621"/>
      <c r="F167" s="621"/>
      <c r="G167" s="621"/>
      <c r="H167" s="621"/>
      <c r="I167" s="621"/>
      <c r="J167" s="621"/>
      <c r="K167" s="621"/>
      <c r="L167" s="621"/>
      <c r="M167" s="621"/>
      <c r="N167" s="621"/>
      <c r="O167" s="621"/>
      <c r="P167" s="621"/>
      <c r="Q167" s="621"/>
      <c r="R167" s="621"/>
      <c r="S167" s="621"/>
      <c r="T167" s="621"/>
      <c r="U167" s="621"/>
      <c r="V167" s="621"/>
    </row>
    <row r="168" spans="1:22" ht="38.25">
      <c r="A168" s="614">
        <f>IF((S168&lt;&gt;"DNF"),RANK(S168,S168:S197,0),"DNF")</f>
        <v>1</v>
      </c>
      <c r="B168" s="617" t="s">
        <v>260</v>
      </c>
      <c r="C168" s="622" t="s">
        <v>238</v>
      </c>
      <c r="D168" s="349" t="s">
        <v>344</v>
      </c>
      <c r="E168" s="333"/>
      <c r="F168" s="625">
        <v>0.4375</v>
      </c>
      <c r="G168" s="625">
        <v>0.4993055555555555</v>
      </c>
      <c r="H168" s="628">
        <f>IF(AND(F168&gt;0,G168-F168&lt;V168),G168-F168,0)</f>
        <v>6.1805555555555503E-2</v>
      </c>
      <c r="I168" s="334" t="s">
        <v>170</v>
      </c>
      <c r="J168" s="335" t="s">
        <v>171</v>
      </c>
      <c r="K168" s="335" t="s">
        <v>170</v>
      </c>
      <c r="L168" s="336" t="s">
        <v>171</v>
      </c>
      <c r="M168" s="335" t="s">
        <v>172</v>
      </c>
      <c r="N168" s="337" t="s">
        <v>173</v>
      </c>
      <c r="O168" s="338">
        <f>IF(H168&gt;T168,H168-T168,0)</f>
        <v>0</v>
      </c>
      <c r="P168" s="337" t="s">
        <v>174</v>
      </c>
      <c r="Q168" s="337" t="s">
        <v>175</v>
      </c>
      <c r="R168" s="634">
        <v>7</v>
      </c>
      <c r="S168" s="637">
        <f>IF(H168&gt;0,SUM(I170:N170,O169,P170,Q170),"DNF")</f>
        <v>500</v>
      </c>
      <c r="T168" s="640">
        <v>8.3333333333333329E-2</v>
      </c>
      <c r="U168" s="641"/>
      <c r="V168" s="644">
        <v>0.125</v>
      </c>
    </row>
    <row r="169" spans="1:22" ht="15.75" thickBot="1">
      <c r="A169" s="615"/>
      <c r="B169" s="618"/>
      <c r="C169" s="623"/>
      <c r="D169" s="350" t="s">
        <v>345</v>
      </c>
      <c r="E169" s="339"/>
      <c r="F169" s="626"/>
      <c r="G169" s="626"/>
      <c r="H169" s="629"/>
      <c r="I169" s="340"/>
      <c r="J169" s="341"/>
      <c r="K169" s="342">
        <v>10</v>
      </c>
      <c r="L169" s="343"/>
      <c r="M169" s="342"/>
      <c r="N169" s="344">
        <f>R168</f>
        <v>7</v>
      </c>
      <c r="O169" s="646">
        <f>O168*-1440</f>
        <v>0</v>
      </c>
      <c r="P169" s="342"/>
      <c r="Q169" s="345">
        <v>1</v>
      </c>
      <c r="R169" s="635"/>
      <c r="S169" s="638"/>
      <c r="T169" s="642"/>
      <c r="U169" s="643"/>
      <c r="V169" s="645"/>
    </row>
    <row r="170" spans="1:22" ht="15.75" thickBot="1">
      <c r="A170" s="616"/>
      <c r="B170" s="619"/>
      <c r="C170" s="624"/>
      <c r="D170" s="355" t="s">
        <v>346</v>
      </c>
      <c r="E170" s="346"/>
      <c r="F170" s="627"/>
      <c r="G170" s="627"/>
      <c r="H170" s="630"/>
      <c r="I170" s="648">
        <f>I169*20+J169*-5</f>
        <v>0</v>
      </c>
      <c r="J170" s="649"/>
      <c r="K170" s="650">
        <f>K169*5+L169*-5</f>
        <v>50</v>
      </c>
      <c r="L170" s="648"/>
      <c r="M170" s="347">
        <f>M169*20</f>
        <v>0</v>
      </c>
      <c r="N170" s="347">
        <f>N169*50</f>
        <v>350</v>
      </c>
      <c r="O170" s="647"/>
      <c r="P170" s="347">
        <f>P169*-5</f>
        <v>0</v>
      </c>
      <c r="Q170" s="383">
        <f>IF(Q169&gt;0,VLOOKUP(Q169,'[1]Бодовање по времену доласка'!A2:B21,2,TRUE),0)</f>
        <v>100</v>
      </c>
      <c r="R170" s="636"/>
      <c r="S170" s="639"/>
      <c r="T170" s="322"/>
      <c r="U170" s="322"/>
      <c r="V170" s="322"/>
    </row>
    <row r="171" spans="1:22" ht="38.25">
      <c r="A171" s="614">
        <f>IF((S171&lt;&gt;"DNF"),RANK(S171,S168:S197,0),"DNF")</f>
        <v>4</v>
      </c>
      <c r="B171" s="617" t="s">
        <v>268</v>
      </c>
      <c r="C171" s="622" t="s">
        <v>18</v>
      </c>
      <c r="D171" s="349" t="s">
        <v>347</v>
      </c>
      <c r="E171" s="333"/>
      <c r="F171" s="631">
        <v>0.44097222222222227</v>
      </c>
      <c r="G171" s="631">
        <v>0.56458333333333333</v>
      </c>
      <c r="H171" s="628">
        <f>IF(AND(F171&gt;0,G171-F171&lt;V168),G171-F171,0)</f>
        <v>0.12361111111111106</v>
      </c>
      <c r="I171" s="334" t="s">
        <v>170</v>
      </c>
      <c r="J171" s="335" t="s">
        <v>171</v>
      </c>
      <c r="K171" s="335" t="s">
        <v>170</v>
      </c>
      <c r="L171" s="336" t="s">
        <v>171</v>
      </c>
      <c r="M171" s="335" t="s">
        <v>172</v>
      </c>
      <c r="N171" s="337" t="s">
        <v>173</v>
      </c>
      <c r="O171" s="338">
        <f>IF(H171&gt;T168,H171-T168,0)</f>
        <v>4.0277777777777732E-2</v>
      </c>
      <c r="P171" s="337" t="s">
        <v>174</v>
      </c>
      <c r="Q171" s="337" t="s">
        <v>175</v>
      </c>
      <c r="R171" s="634">
        <v>5</v>
      </c>
      <c r="S171" s="637">
        <f>IF(H171&gt;0,SUM(I173:N173,O172,P173,Q173),"DNF")</f>
        <v>272.00000000000006</v>
      </c>
      <c r="T171" s="322"/>
      <c r="U171" s="322"/>
      <c r="V171" s="322"/>
    </row>
    <row r="172" spans="1:22">
      <c r="A172" s="615"/>
      <c r="B172" s="618"/>
      <c r="C172" s="623"/>
      <c r="D172" s="350" t="s">
        <v>348</v>
      </c>
      <c r="E172" s="339"/>
      <c r="F172" s="632"/>
      <c r="G172" s="632"/>
      <c r="H172" s="629"/>
      <c r="I172" s="351"/>
      <c r="J172" s="352"/>
      <c r="K172" s="353">
        <v>9</v>
      </c>
      <c r="L172" s="354">
        <v>1</v>
      </c>
      <c r="M172" s="342"/>
      <c r="N172" s="344">
        <f>R171</f>
        <v>5</v>
      </c>
      <c r="O172" s="646">
        <f>O171*-1440</f>
        <v>-57.999999999999936</v>
      </c>
      <c r="P172" s="342"/>
      <c r="Q172" s="345">
        <v>4</v>
      </c>
      <c r="R172" s="635"/>
      <c r="S172" s="638"/>
      <c r="T172" s="322"/>
      <c r="U172" s="322"/>
      <c r="V172" s="322"/>
    </row>
    <row r="173" spans="1:22" ht="15.75" thickBot="1">
      <c r="A173" s="616"/>
      <c r="B173" s="619"/>
      <c r="C173" s="624"/>
      <c r="D173" s="361" t="s">
        <v>349</v>
      </c>
      <c r="E173" s="346"/>
      <c r="F173" s="633"/>
      <c r="G173" s="633"/>
      <c r="H173" s="630"/>
      <c r="I173" s="648">
        <f>I172*20+J172*-5</f>
        <v>0</v>
      </c>
      <c r="J173" s="649"/>
      <c r="K173" s="650">
        <f>K172*5+L172*-5</f>
        <v>40</v>
      </c>
      <c r="L173" s="648"/>
      <c r="M173" s="347">
        <f>M172*20</f>
        <v>0</v>
      </c>
      <c r="N173" s="347">
        <f t="shared" ref="N173" si="88">N172*50</f>
        <v>250</v>
      </c>
      <c r="O173" s="647"/>
      <c r="P173" s="347">
        <f t="shared" ref="P173" si="89">P172*-5</f>
        <v>0</v>
      </c>
      <c r="Q173" s="383">
        <f>IF(Q172&gt;0,VLOOKUP(Q172,'[1]Бодовање по времену доласка'!A2:B21,2,TRUE),0)</f>
        <v>40</v>
      </c>
      <c r="R173" s="636"/>
      <c r="S173" s="639"/>
      <c r="T173" s="322"/>
      <c r="U173" s="322"/>
      <c r="V173" s="322"/>
    </row>
    <row r="174" spans="1:22" ht="38.25">
      <c r="A174" s="614">
        <f>IF((S174&lt;&gt;"DNF"),RANK(S174,S168:S197,0),"DNF")</f>
        <v>2</v>
      </c>
      <c r="B174" s="617" t="s">
        <v>350</v>
      </c>
      <c r="C174" s="622" t="s">
        <v>52</v>
      </c>
      <c r="D174" s="349" t="s">
        <v>351</v>
      </c>
      <c r="E174" s="333"/>
      <c r="F174" s="631">
        <v>0.44444444444444442</v>
      </c>
      <c r="G174" s="631">
        <v>0.51527777777777783</v>
      </c>
      <c r="H174" s="628">
        <f>IF(AND(F174&gt;0,G174-F174&lt;V168),G174-F174,0)</f>
        <v>7.0833333333333415E-2</v>
      </c>
      <c r="I174" s="334" t="s">
        <v>170</v>
      </c>
      <c r="J174" s="335" t="s">
        <v>171</v>
      </c>
      <c r="K174" s="335" t="s">
        <v>170</v>
      </c>
      <c r="L174" s="336" t="s">
        <v>171</v>
      </c>
      <c r="M174" s="335" t="s">
        <v>172</v>
      </c>
      <c r="N174" s="337" t="s">
        <v>173</v>
      </c>
      <c r="O174" s="338">
        <f>IF(H174&gt;T168,H174-T168,0)</f>
        <v>0</v>
      </c>
      <c r="P174" s="337" t="s">
        <v>174</v>
      </c>
      <c r="Q174" s="337" t="s">
        <v>175</v>
      </c>
      <c r="R174" s="634">
        <v>7</v>
      </c>
      <c r="S174" s="637">
        <f>IF(H174&gt;0,SUM(I176:N176,O175,P176,Q176),"DNF")</f>
        <v>480</v>
      </c>
      <c r="T174" s="322"/>
      <c r="U174" s="322"/>
      <c r="V174" s="322"/>
    </row>
    <row r="175" spans="1:22">
      <c r="A175" s="615"/>
      <c r="B175" s="618"/>
      <c r="C175" s="623"/>
      <c r="D175" s="350" t="s">
        <v>352</v>
      </c>
      <c r="E175" s="339"/>
      <c r="F175" s="632"/>
      <c r="G175" s="632"/>
      <c r="H175" s="629"/>
      <c r="I175" s="351"/>
      <c r="J175" s="352"/>
      <c r="K175" s="353">
        <v>10</v>
      </c>
      <c r="L175" s="354"/>
      <c r="M175" s="342"/>
      <c r="N175" s="344">
        <f>R174</f>
        <v>7</v>
      </c>
      <c r="O175" s="646">
        <f>O174*-1440</f>
        <v>0</v>
      </c>
      <c r="P175" s="342"/>
      <c r="Q175" s="345">
        <v>2</v>
      </c>
      <c r="R175" s="635"/>
      <c r="S175" s="638"/>
      <c r="T175" s="322"/>
      <c r="U175" s="322"/>
      <c r="V175" s="322"/>
    </row>
    <row r="176" spans="1:22" ht="15.75" thickBot="1">
      <c r="A176" s="616"/>
      <c r="B176" s="619"/>
      <c r="C176" s="624"/>
      <c r="D176" s="355" t="s">
        <v>353</v>
      </c>
      <c r="E176" s="346"/>
      <c r="F176" s="633"/>
      <c r="G176" s="633"/>
      <c r="H176" s="630"/>
      <c r="I176" s="648">
        <f>I175*20+J175*-5</f>
        <v>0</v>
      </c>
      <c r="J176" s="649"/>
      <c r="K176" s="650">
        <f>K175*5+L175*-5</f>
        <v>50</v>
      </c>
      <c r="L176" s="648"/>
      <c r="M176" s="347">
        <f>M175*20</f>
        <v>0</v>
      </c>
      <c r="N176" s="347">
        <f t="shared" ref="N176" si="90">N175*50</f>
        <v>350</v>
      </c>
      <c r="O176" s="647"/>
      <c r="P176" s="347">
        <f t="shared" ref="P176" si="91">P175*-5</f>
        <v>0</v>
      </c>
      <c r="Q176" s="383">
        <f>IF(Q175&gt;0,VLOOKUP(Q175,'[1]Бодовање по времену доласка'!A2:B21,2,TRUE),0)</f>
        <v>80</v>
      </c>
      <c r="R176" s="636"/>
      <c r="S176" s="639"/>
      <c r="T176" s="322"/>
      <c r="U176" s="322"/>
      <c r="V176" s="322"/>
    </row>
    <row r="177" spans="1:22" ht="38.25">
      <c r="A177" s="614">
        <f>IF((S177&lt;&gt;"DNF"),RANK(S177,S168:S197,0),"DNF")</f>
        <v>3</v>
      </c>
      <c r="B177" s="617" t="s">
        <v>272</v>
      </c>
      <c r="C177" s="622" t="s">
        <v>33</v>
      </c>
      <c r="D177" s="349" t="s">
        <v>354</v>
      </c>
      <c r="E177" s="333"/>
      <c r="F177" s="631">
        <v>0.44791666666666669</v>
      </c>
      <c r="G177" s="631">
        <v>0.56527777777777777</v>
      </c>
      <c r="H177" s="628">
        <f>IF(AND(F177&gt;0,G177-F177&lt;V168),G177-F177,0)</f>
        <v>0.11736111111111108</v>
      </c>
      <c r="I177" s="334" t="s">
        <v>170</v>
      </c>
      <c r="J177" s="335" t="s">
        <v>171</v>
      </c>
      <c r="K177" s="335" t="s">
        <v>170</v>
      </c>
      <c r="L177" s="336" t="s">
        <v>171</v>
      </c>
      <c r="M177" s="335" t="s">
        <v>172</v>
      </c>
      <c r="N177" s="337" t="s">
        <v>173</v>
      </c>
      <c r="O177" s="338">
        <f>IF(H177&gt;T168,H177-T168,0)</f>
        <v>3.4027777777777754E-2</v>
      </c>
      <c r="P177" s="337" t="s">
        <v>174</v>
      </c>
      <c r="Q177" s="337" t="s">
        <v>175</v>
      </c>
      <c r="R177" s="634">
        <v>7</v>
      </c>
      <c r="S177" s="637">
        <f>IF(H177&gt;0,SUM(I179:N179,O178,P179,Q179),"DNF")</f>
        <v>411.00000000000006</v>
      </c>
      <c r="T177" s="322"/>
      <c r="U177" s="322"/>
      <c r="V177" s="322"/>
    </row>
    <row r="178" spans="1:22">
      <c r="A178" s="615"/>
      <c r="B178" s="618"/>
      <c r="C178" s="623"/>
      <c r="D178" s="350" t="s">
        <v>355</v>
      </c>
      <c r="E178" s="339"/>
      <c r="F178" s="632"/>
      <c r="G178" s="632"/>
      <c r="H178" s="629"/>
      <c r="I178" s="351"/>
      <c r="J178" s="352"/>
      <c r="K178" s="353">
        <v>10</v>
      </c>
      <c r="L178" s="354"/>
      <c r="M178" s="356"/>
      <c r="N178" s="344">
        <f>R177</f>
        <v>7</v>
      </c>
      <c r="O178" s="646">
        <f>O177*-1440</f>
        <v>-48.999999999999964</v>
      </c>
      <c r="P178" s="342"/>
      <c r="Q178" s="345">
        <v>3</v>
      </c>
      <c r="R178" s="635"/>
      <c r="S178" s="638"/>
      <c r="T178" s="322"/>
      <c r="U178" s="322"/>
      <c r="V178" s="322"/>
    </row>
    <row r="179" spans="1:22" ht="15.75" thickBot="1">
      <c r="A179" s="616"/>
      <c r="B179" s="619"/>
      <c r="C179" s="624"/>
      <c r="D179" s="361" t="s">
        <v>356</v>
      </c>
      <c r="E179" s="346"/>
      <c r="F179" s="633"/>
      <c r="G179" s="633"/>
      <c r="H179" s="630"/>
      <c r="I179" s="648">
        <f>I178*20+J178*-5</f>
        <v>0</v>
      </c>
      <c r="J179" s="649"/>
      <c r="K179" s="650">
        <f>K178*5+L178*-5</f>
        <v>50</v>
      </c>
      <c r="L179" s="648"/>
      <c r="M179" s="347">
        <f>M178*20</f>
        <v>0</v>
      </c>
      <c r="N179" s="347">
        <f t="shared" ref="N179" si="92">N178*50</f>
        <v>350</v>
      </c>
      <c r="O179" s="647"/>
      <c r="P179" s="347">
        <f t="shared" ref="P179" si="93">P178*-5</f>
        <v>0</v>
      </c>
      <c r="Q179" s="383">
        <f>IF(Q178&gt;0,VLOOKUP(Q178,'[1]Бодовање по времену доласка'!A2:B21,2,TRUE),0)</f>
        <v>60</v>
      </c>
      <c r="R179" s="636"/>
      <c r="S179" s="639"/>
      <c r="T179" s="322"/>
      <c r="U179" s="322"/>
      <c r="V179" s="322"/>
    </row>
    <row r="180" spans="1:22" ht="38.25">
      <c r="A180" s="614" t="str">
        <f>IF((S180&lt;&gt;"DNF"),RANK(S180,S168:S197,0),"DNF")</f>
        <v>DNF</v>
      </c>
      <c r="B180" s="617"/>
      <c r="C180" s="622"/>
      <c r="D180" s="349"/>
      <c r="E180" s="333"/>
      <c r="F180" s="631"/>
      <c r="G180" s="656"/>
      <c r="H180" s="628">
        <f>IF(AND(F180&gt;0,G180-F180&lt;V168),G180-F180,0)</f>
        <v>0</v>
      </c>
      <c r="I180" s="334" t="s">
        <v>170</v>
      </c>
      <c r="J180" s="335" t="s">
        <v>171</v>
      </c>
      <c r="K180" s="335" t="s">
        <v>170</v>
      </c>
      <c r="L180" s="336" t="s">
        <v>171</v>
      </c>
      <c r="M180" s="335" t="s">
        <v>172</v>
      </c>
      <c r="N180" s="337" t="s">
        <v>173</v>
      </c>
      <c r="O180" s="338">
        <f>IF(H180&gt;T168,H180-T168,0)</f>
        <v>0</v>
      </c>
      <c r="P180" s="337" t="s">
        <v>174</v>
      </c>
      <c r="Q180" s="337" t="s">
        <v>175</v>
      </c>
      <c r="R180" s="634"/>
      <c r="S180" s="637" t="str">
        <f>IF(H180&gt;0,SUM(I182:N182,O181,P182,Q182),"DNF")</f>
        <v>DNF</v>
      </c>
      <c r="T180" s="322"/>
      <c r="U180" s="322"/>
      <c r="V180" s="322"/>
    </row>
    <row r="181" spans="1:22">
      <c r="A181" s="615"/>
      <c r="B181" s="618"/>
      <c r="C181" s="623"/>
      <c r="D181" s="350"/>
      <c r="E181" s="339"/>
      <c r="F181" s="632"/>
      <c r="G181" s="651"/>
      <c r="H181" s="629"/>
      <c r="I181" s="351"/>
      <c r="J181" s="352"/>
      <c r="K181" s="353"/>
      <c r="L181" s="354"/>
      <c r="M181" s="389"/>
      <c r="N181" s="344">
        <f>R180</f>
        <v>0</v>
      </c>
      <c r="O181" s="670">
        <f>IF(O180="DNF","DNF",O180*-1440)</f>
        <v>0</v>
      </c>
      <c r="P181" s="391"/>
      <c r="Q181" s="345"/>
      <c r="R181" s="635"/>
      <c r="S181" s="638"/>
      <c r="T181" s="322"/>
      <c r="U181" s="322"/>
      <c r="V181" s="322"/>
    </row>
    <row r="182" spans="1:22" ht="15.75" thickBot="1">
      <c r="A182" s="616"/>
      <c r="B182" s="619"/>
      <c r="C182" s="624"/>
      <c r="D182" s="355"/>
      <c r="E182" s="346"/>
      <c r="F182" s="633"/>
      <c r="G182" s="652"/>
      <c r="H182" s="630"/>
      <c r="I182" s="648">
        <f>I181*20+J181*-5</f>
        <v>0</v>
      </c>
      <c r="J182" s="649"/>
      <c r="K182" s="650">
        <f>K181*5+L181*-5</f>
        <v>0</v>
      </c>
      <c r="L182" s="648"/>
      <c r="M182" s="392">
        <f>M181*20</f>
        <v>0</v>
      </c>
      <c r="N182" s="392">
        <f t="shared" ref="N182" si="94">N181*50</f>
        <v>0</v>
      </c>
      <c r="O182" s="671"/>
      <c r="P182" s="347">
        <f t="shared" ref="P182" si="95">P181*-5</f>
        <v>0</v>
      </c>
      <c r="Q182" s="383">
        <f>IF(Q181&gt;0,VLOOKUP(Q181,'[1]Бодовање по времену доласка'!A2:B21,2,TRUE),0)</f>
        <v>0</v>
      </c>
      <c r="R182" s="636"/>
      <c r="S182" s="639"/>
      <c r="T182" s="322"/>
      <c r="U182" s="322"/>
      <c r="V182" s="322"/>
    </row>
    <row r="183" spans="1:22" ht="38.25">
      <c r="A183" s="614" t="str">
        <f>IF((S183&lt;&gt;"DNF"),RANK(S183,S168:S197,0),"DNF")</f>
        <v>DNF</v>
      </c>
      <c r="B183" s="618"/>
      <c r="C183" s="623"/>
      <c r="D183" s="349"/>
      <c r="E183" s="393"/>
      <c r="F183" s="632"/>
      <c r="G183" s="651"/>
      <c r="H183" s="628">
        <f>IF(AND(F183&gt;0,G183-F183&lt;V168),G183-F183,0)</f>
        <v>0</v>
      </c>
      <c r="I183" s="357" t="s">
        <v>170</v>
      </c>
      <c r="J183" s="358" t="s">
        <v>171</v>
      </c>
      <c r="K183" s="359" t="s">
        <v>170</v>
      </c>
      <c r="L183" s="360" t="s">
        <v>171</v>
      </c>
      <c r="M183" s="358" t="s">
        <v>172</v>
      </c>
      <c r="N183" s="394" t="s">
        <v>173</v>
      </c>
      <c r="O183" s="338">
        <f>IF(H183&gt;T168,H183-T168,0)</f>
        <v>0</v>
      </c>
      <c r="P183" s="394" t="s">
        <v>174</v>
      </c>
      <c r="Q183" s="337" t="s">
        <v>175</v>
      </c>
      <c r="R183" s="634"/>
      <c r="S183" s="637" t="str">
        <f>IF(H183&gt;0,SUM(I185:N185,O184,P185,Q185),"DNF")</f>
        <v>DNF</v>
      </c>
      <c r="T183" s="366"/>
      <c r="U183" s="366"/>
      <c r="V183" s="366"/>
    </row>
    <row r="184" spans="1:22">
      <c r="A184" s="615"/>
      <c r="B184" s="618"/>
      <c r="C184" s="623"/>
      <c r="D184" s="361"/>
      <c r="E184" s="339"/>
      <c r="F184" s="632"/>
      <c r="G184" s="651"/>
      <c r="H184" s="629"/>
      <c r="I184" s="351"/>
      <c r="J184" s="352"/>
      <c r="K184" s="362"/>
      <c r="L184" s="363"/>
      <c r="M184" s="389"/>
      <c r="N184" s="344">
        <f>R183</f>
        <v>0</v>
      </c>
      <c r="O184" s="670">
        <f>IF(O183="DNF","DNF",O183*-1440)</f>
        <v>0</v>
      </c>
      <c r="P184" s="391"/>
      <c r="Q184" s="345"/>
      <c r="R184" s="635"/>
      <c r="S184" s="638"/>
      <c r="T184" s="366"/>
      <c r="U184" s="366"/>
      <c r="V184" s="366"/>
    </row>
    <row r="185" spans="1:22" ht="15.75" thickBot="1">
      <c r="A185" s="616"/>
      <c r="B185" s="619"/>
      <c r="C185" s="624"/>
      <c r="D185" s="355"/>
      <c r="E185" s="346"/>
      <c r="F185" s="633"/>
      <c r="G185" s="652"/>
      <c r="H185" s="630"/>
      <c r="I185" s="648">
        <f>I184*20+J184*-5</f>
        <v>0</v>
      </c>
      <c r="J185" s="649"/>
      <c r="K185" s="650">
        <f>K184*5+L184*-5</f>
        <v>0</v>
      </c>
      <c r="L185" s="648"/>
      <c r="M185" s="392">
        <f>M184*20</f>
        <v>0</v>
      </c>
      <c r="N185" s="392">
        <f t="shared" ref="N185" si="96">N184*50</f>
        <v>0</v>
      </c>
      <c r="O185" s="671"/>
      <c r="P185" s="347">
        <f t="shared" ref="P185" si="97">P184*-5</f>
        <v>0</v>
      </c>
      <c r="Q185" s="383">
        <f>IF(Q184&gt;0,VLOOKUP(Q184,'[1]Бодовање по времену доласка'!A2:B21,2,TRUE),0)</f>
        <v>0</v>
      </c>
      <c r="R185" s="636"/>
      <c r="S185" s="639"/>
      <c r="T185" s="366"/>
      <c r="U185" s="366"/>
      <c r="V185" s="366"/>
    </row>
    <row r="186" spans="1:22" ht="38.25">
      <c r="A186" s="614" t="str">
        <f>IF((S186&lt;&gt;"DNF"),RANK(S186,S168:S197,0),"DNF")</f>
        <v>DNF</v>
      </c>
      <c r="B186" s="618"/>
      <c r="C186" s="623"/>
      <c r="D186" s="349"/>
      <c r="E186" s="393"/>
      <c r="F186" s="632"/>
      <c r="G186" s="651"/>
      <c r="H186" s="628">
        <f>IF(AND(F186&gt;0,G186-F186&lt;V168),G186-F186,0)</f>
        <v>0</v>
      </c>
      <c r="I186" s="357" t="s">
        <v>170</v>
      </c>
      <c r="J186" s="358" t="s">
        <v>171</v>
      </c>
      <c r="K186" s="359" t="s">
        <v>170</v>
      </c>
      <c r="L186" s="360" t="s">
        <v>171</v>
      </c>
      <c r="M186" s="358" t="s">
        <v>172</v>
      </c>
      <c r="N186" s="394" t="s">
        <v>173</v>
      </c>
      <c r="O186" s="338">
        <f>IF(H186&gt;T168,H186-T168,0)</f>
        <v>0</v>
      </c>
      <c r="P186" s="394" t="s">
        <v>174</v>
      </c>
      <c r="Q186" s="337" t="s">
        <v>175</v>
      </c>
      <c r="R186" s="634"/>
      <c r="S186" s="637" t="str">
        <f>IF(H186&gt;0,SUM(I188:N188,O187,P188,Q188),"DNF")</f>
        <v>DNF</v>
      </c>
      <c r="T186" s="366"/>
      <c r="U186" s="366"/>
      <c r="V186" s="366"/>
    </row>
    <row r="187" spans="1:22">
      <c r="A187" s="615"/>
      <c r="B187" s="618"/>
      <c r="C187" s="623"/>
      <c r="D187" s="361"/>
      <c r="E187" s="339"/>
      <c r="F187" s="632"/>
      <c r="G187" s="651"/>
      <c r="H187" s="629"/>
      <c r="I187" s="351"/>
      <c r="J187" s="352"/>
      <c r="K187" s="362"/>
      <c r="L187" s="363"/>
      <c r="M187" s="389"/>
      <c r="N187" s="344">
        <f>R186</f>
        <v>0</v>
      </c>
      <c r="O187" s="670">
        <f>IF(O186="DNF","DNF",O186*-1440)</f>
        <v>0</v>
      </c>
      <c r="P187" s="391"/>
      <c r="Q187" s="345"/>
      <c r="R187" s="635"/>
      <c r="S187" s="638"/>
      <c r="T187" s="366"/>
      <c r="U187" s="366"/>
      <c r="V187" s="366"/>
    </row>
    <row r="188" spans="1:22" ht="15.75" thickBot="1">
      <c r="A188" s="616"/>
      <c r="B188" s="619"/>
      <c r="C188" s="624"/>
      <c r="D188" s="355"/>
      <c r="E188" s="346"/>
      <c r="F188" s="633"/>
      <c r="G188" s="652"/>
      <c r="H188" s="630"/>
      <c r="I188" s="648">
        <f>I187*20+J187*-5</f>
        <v>0</v>
      </c>
      <c r="J188" s="649"/>
      <c r="K188" s="650">
        <f>K187*5+L187*-5</f>
        <v>0</v>
      </c>
      <c r="L188" s="648"/>
      <c r="M188" s="392">
        <f>M187*20</f>
        <v>0</v>
      </c>
      <c r="N188" s="392">
        <f t="shared" ref="N188" si="98">N187*50</f>
        <v>0</v>
      </c>
      <c r="O188" s="671"/>
      <c r="P188" s="347">
        <f t="shared" ref="P188" si="99">P187*-5</f>
        <v>0</v>
      </c>
      <c r="Q188" s="383">
        <f>IF(Q187&gt;0,VLOOKUP(Q187,'[1]Бодовање по времену доласка'!A2:B21,2,TRUE),0)</f>
        <v>0</v>
      </c>
      <c r="R188" s="636"/>
      <c r="S188" s="639"/>
      <c r="T188" s="366"/>
      <c r="U188" s="366"/>
      <c r="V188" s="366"/>
    </row>
    <row r="189" spans="1:22" ht="38.25">
      <c r="A189" s="614" t="str">
        <f>IF((S189&lt;&gt;"DNF"),RANK(S189,S168:S197,0),"DNF")</f>
        <v>DNF</v>
      </c>
      <c r="B189" s="617"/>
      <c r="C189" s="622"/>
      <c r="D189" s="349"/>
      <c r="E189" s="333"/>
      <c r="F189" s="625"/>
      <c r="G189" s="625"/>
      <c r="H189" s="628">
        <f>IF(AND(F189&gt;0,G189-F189&lt;V168),G189-F189,0)</f>
        <v>0</v>
      </c>
      <c r="I189" s="334" t="s">
        <v>170</v>
      </c>
      <c r="J189" s="335" t="s">
        <v>171</v>
      </c>
      <c r="K189" s="335" t="s">
        <v>170</v>
      </c>
      <c r="L189" s="336" t="s">
        <v>171</v>
      </c>
      <c r="M189" s="335" t="s">
        <v>172</v>
      </c>
      <c r="N189" s="337" t="s">
        <v>173</v>
      </c>
      <c r="O189" s="338">
        <f>IF(H189&gt;T168,H189-T168,0)</f>
        <v>0</v>
      </c>
      <c r="P189" s="337" t="s">
        <v>174</v>
      </c>
      <c r="Q189" s="337" t="s">
        <v>175</v>
      </c>
      <c r="R189" s="675"/>
      <c r="S189" s="637" t="str">
        <f>IF(H189&gt;0,SUM(I191:N191,O190,P191,Q191),"DNF")</f>
        <v>DNF</v>
      </c>
      <c r="T189" s="368"/>
      <c r="U189" s="368"/>
      <c r="V189" s="369"/>
    </row>
    <row r="190" spans="1:22" ht="26.25">
      <c r="A190" s="615"/>
      <c r="B190" s="618"/>
      <c r="C190" s="623"/>
      <c r="D190" s="350"/>
      <c r="E190" s="339"/>
      <c r="F190" s="626"/>
      <c r="G190" s="626"/>
      <c r="H190" s="629"/>
      <c r="I190" s="340"/>
      <c r="J190" s="341"/>
      <c r="K190" s="342"/>
      <c r="L190" s="343"/>
      <c r="M190" s="342"/>
      <c r="N190" s="344">
        <f>R189</f>
        <v>0</v>
      </c>
      <c r="O190" s="646">
        <f>O189*-1440</f>
        <v>0</v>
      </c>
      <c r="P190" s="342"/>
      <c r="Q190" s="345"/>
      <c r="R190" s="676"/>
      <c r="S190" s="638"/>
      <c r="T190" s="368"/>
      <c r="U190" s="368"/>
      <c r="V190" s="369"/>
    </row>
    <row r="191" spans="1:22" ht="15.75" thickBot="1">
      <c r="A191" s="616"/>
      <c r="B191" s="619"/>
      <c r="C191" s="624"/>
      <c r="D191" s="355"/>
      <c r="E191" s="346"/>
      <c r="F191" s="627"/>
      <c r="G191" s="627"/>
      <c r="H191" s="630"/>
      <c r="I191" s="648">
        <f>I190*20+J190*-5</f>
        <v>0</v>
      </c>
      <c r="J191" s="649"/>
      <c r="K191" s="650">
        <f>K190*5+L190*-5</f>
        <v>0</v>
      </c>
      <c r="L191" s="648"/>
      <c r="M191" s="347">
        <f>M190*20</f>
        <v>0</v>
      </c>
      <c r="N191" s="347">
        <f>N190*50</f>
        <v>0</v>
      </c>
      <c r="O191" s="647"/>
      <c r="P191" s="347">
        <f>P190*-5</f>
        <v>0</v>
      </c>
      <c r="Q191" s="383">
        <f>IF(Q190&gt;0,VLOOKUP(Q190,'[1]Бодовање по времену доласка'!A2:B21,2,TRUE),0)</f>
        <v>0</v>
      </c>
      <c r="R191" s="677"/>
      <c r="S191" s="639"/>
      <c r="T191" s="366"/>
      <c r="U191" s="366"/>
      <c r="V191" s="366"/>
    </row>
    <row r="192" spans="1:22" ht="38.25">
      <c r="A192" s="614" t="str">
        <f>IF((S192&lt;&gt;"DNF"),RANK(S192,S168:S197,0),"DNF")</f>
        <v>DNF</v>
      </c>
      <c r="B192" s="617"/>
      <c r="C192" s="622"/>
      <c r="D192" s="349"/>
      <c r="E192" s="333"/>
      <c r="F192" s="631"/>
      <c r="G192" s="631"/>
      <c r="H192" s="628">
        <f>IF(AND(F192&gt;0,G192-F192&lt;V168),G192-F192,0)</f>
        <v>0</v>
      </c>
      <c r="I192" s="334" t="s">
        <v>170</v>
      </c>
      <c r="J192" s="335" t="s">
        <v>171</v>
      </c>
      <c r="K192" s="335" t="s">
        <v>170</v>
      </c>
      <c r="L192" s="336" t="s">
        <v>171</v>
      </c>
      <c r="M192" s="335" t="s">
        <v>172</v>
      </c>
      <c r="N192" s="337" t="s">
        <v>173</v>
      </c>
      <c r="O192" s="338">
        <f>IF(H192&gt;T168,H192-T168,0)</f>
        <v>0</v>
      </c>
      <c r="P192" s="337" t="s">
        <v>174</v>
      </c>
      <c r="Q192" s="337" t="s">
        <v>175</v>
      </c>
      <c r="R192" s="675"/>
      <c r="S192" s="637" t="str">
        <f>IF(H192&gt;0,SUM(I194:N194,O193,P194,Q194),"DNF")</f>
        <v>DNF</v>
      </c>
      <c r="T192" s="366"/>
      <c r="U192" s="366"/>
      <c r="V192" s="366"/>
    </row>
    <row r="193" spans="1:22">
      <c r="A193" s="615"/>
      <c r="B193" s="618"/>
      <c r="C193" s="623"/>
      <c r="D193" s="350"/>
      <c r="E193" s="339"/>
      <c r="F193" s="632"/>
      <c r="G193" s="632"/>
      <c r="H193" s="629"/>
      <c r="I193" s="351"/>
      <c r="J193" s="352"/>
      <c r="K193" s="353"/>
      <c r="L193" s="354"/>
      <c r="M193" s="342"/>
      <c r="N193" s="344">
        <f>R192</f>
        <v>0</v>
      </c>
      <c r="O193" s="646">
        <f>O192*-1440</f>
        <v>0</v>
      </c>
      <c r="P193" s="342"/>
      <c r="Q193" s="345"/>
      <c r="R193" s="676"/>
      <c r="S193" s="638"/>
      <c r="T193" s="366"/>
      <c r="U193" s="366"/>
      <c r="V193" s="366"/>
    </row>
    <row r="194" spans="1:22" ht="15.75" thickBot="1">
      <c r="A194" s="616"/>
      <c r="B194" s="619"/>
      <c r="C194" s="624"/>
      <c r="D194" s="355"/>
      <c r="E194" s="346"/>
      <c r="F194" s="633"/>
      <c r="G194" s="633"/>
      <c r="H194" s="630"/>
      <c r="I194" s="648">
        <f>I193*20+J193*-5</f>
        <v>0</v>
      </c>
      <c r="J194" s="649"/>
      <c r="K194" s="650">
        <f>K193*5+L193*-5</f>
        <v>0</v>
      </c>
      <c r="L194" s="648"/>
      <c r="M194" s="347">
        <f>M193*20</f>
        <v>0</v>
      </c>
      <c r="N194" s="347">
        <f t="shared" ref="N194" si="100">N193*50</f>
        <v>0</v>
      </c>
      <c r="O194" s="647"/>
      <c r="P194" s="347">
        <f t="shared" ref="P194" si="101">P193*-5</f>
        <v>0</v>
      </c>
      <c r="Q194" s="383">
        <f>IF(Q193&gt;0,VLOOKUP(Q193,'[1]Бодовање по времену доласка'!A2:B21,2,TRUE),0)</f>
        <v>0</v>
      </c>
      <c r="R194" s="677"/>
      <c r="S194" s="639"/>
      <c r="T194" s="366"/>
      <c r="U194" s="366"/>
      <c r="V194" s="366"/>
    </row>
    <row r="195" spans="1:22" ht="38.25">
      <c r="A195" s="614" t="str">
        <f>IF((S195&lt;&gt;"DNF"),RANK(S195,S168:S197,0),"DNF")</f>
        <v>DNF</v>
      </c>
      <c r="B195" s="617"/>
      <c r="C195" s="622"/>
      <c r="D195" s="349"/>
      <c r="E195" s="333"/>
      <c r="F195" s="631"/>
      <c r="G195" s="631"/>
      <c r="H195" s="628">
        <f>IF(AND(F195&gt;0,G195-F195&lt;V168),G195-F195,0)</f>
        <v>0</v>
      </c>
      <c r="I195" s="334" t="s">
        <v>170</v>
      </c>
      <c r="J195" s="335" t="s">
        <v>171</v>
      </c>
      <c r="K195" s="335" t="s">
        <v>170</v>
      </c>
      <c r="L195" s="336" t="s">
        <v>171</v>
      </c>
      <c r="M195" s="335" t="s">
        <v>172</v>
      </c>
      <c r="N195" s="337" t="s">
        <v>173</v>
      </c>
      <c r="O195" s="338">
        <f>IF(H195&gt;T168,H195-T168,0)</f>
        <v>0</v>
      </c>
      <c r="P195" s="337" t="s">
        <v>174</v>
      </c>
      <c r="Q195" s="337" t="s">
        <v>175</v>
      </c>
      <c r="R195" s="675"/>
      <c r="S195" s="637" t="str">
        <f>IF(H195&gt;0,SUM(I197:N197,O196,P197,Q197),"DNF")</f>
        <v>DNF</v>
      </c>
      <c r="T195" s="366"/>
      <c r="U195" s="366"/>
      <c r="V195" s="366"/>
    </row>
    <row r="196" spans="1:22">
      <c r="A196" s="615"/>
      <c r="B196" s="618"/>
      <c r="C196" s="623"/>
      <c r="D196" s="350"/>
      <c r="E196" s="339"/>
      <c r="F196" s="632"/>
      <c r="G196" s="632"/>
      <c r="H196" s="629"/>
      <c r="I196" s="351"/>
      <c r="J196" s="352"/>
      <c r="K196" s="353"/>
      <c r="L196" s="354"/>
      <c r="M196" s="342"/>
      <c r="N196" s="344">
        <f>R195</f>
        <v>0</v>
      </c>
      <c r="O196" s="646">
        <f>O195*-1440</f>
        <v>0</v>
      </c>
      <c r="P196" s="342"/>
      <c r="Q196" s="345"/>
      <c r="R196" s="676"/>
      <c r="S196" s="638"/>
      <c r="T196" s="366"/>
      <c r="U196" s="366"/>
      <c r="V196" s="366"/>
    </row>
    <row r="197" spans="1:22" ht="15.75" thickBot="1">
      <c r="A197" s="616"/>
      <c r="B197" s="619"/>
      <c r="C197" s="624"/>
      <c r="D197" s="355"/>
      <c r="E197" s="346"/>
      <c r="F197" s="633"/>
      <c r="G197" s="633"/>
      <c r="H197" s="630"/>
      <c r="I197" s="648">
        <f>I196*20+J196*-5</f>
        <v>0</v>
      </c>
      <c r="J197" s="649"/>
      <c r="K197" s="650">
        <f>K196*5+L196*-5</f>
        <v>0</v>
      </c>
      <c r="L197" s="648"/>
      <c r="M197" s="347">
        <f>M196*20</f>
        <v>0</v>
      </c>
      <c r="N197" s="347">
        <f t="shared" ref="N197" si="102">N196*50</f>
        <v>0</v>
      </c>
      <c r="O197" s="647"/>
      <c r="P197" s="347">
        <f t="shared" ref="P197" si="103">P196*-5</f>
        <v>0</v>
      </c>
      <c r="Q197" s="383">
        <f>IF(Q196&gt;0,VLOOKUP(Q196,'[1]Бодовање по времену доласка'!A2:B21,2,TRUE),0)</f>
        <v>0</v>
      </c>
      <c r="R197" s="677"/>
      <c r="S197" s="639"/>
      <c r="T197" s="366"/>
      <c r="U197" s="366"/>
      <c r="V197" s="366"/>
    </row>
  </sheetData>
  <mergeCells count="711">
    <mergeCell ref="A195:A197"/>
    <mergeCell ref="B195:B197"/>
    <mergeCell ref="C195:C197"/>
    <mergeCell ref="F195:F197"/>
    <mergeCell ref="G195:G197"/>
    <mergeCell ref="H195:H197"/>
    <mergeCell ref="R195:R197"/>
    <mergeCell ref="S195:S197"/>
    <mergeCell ref="O196:O197"/>
    <mergeCell ref="I197:J197"/>
    <mergeCell ref="K197:L197"/>
    <mergeCell ref="A192:A194"/>
    <mergeCell ref="B192:B194"/>
    <mergeCell ref="C192:C194"/>
    <mergeCell ref="F192:F194"/>
    <mergeCell ref="G192:G194"/>
    <mergeCell ref="H192:H194"/>
    <mergeCell ref="R192:R194"/>
    <mergeCell ref="S192:S194"/>
    <mergeCell ref="O193:O194"/>
    <mergeCell ref="I194:J194"/>
    <mergeCell ref="K194:L194"/>
    <mergeCell ref="A189:A191"/>
    <mergeCell ref="B189:B191"/>
    <mergeCell ref="C189:C191"/>
    <mergeCell ref="F189:F191"/>
    <mergeCell ref="G189:G191"/>
    <mergeCell ref="H189:H191"/>
    <mergeCell ref="R189:R191"/>
    <mergeCell ref="S189:S191"/>
    <mergeCell ref="O190:O191"/>
    <mergeCell ref="I191:J191"/>
    <mergeCell ref="K191:L191"/>
    <mergeCell ref="A186:A188"/>
    <mergeCell ref="B186:B188"/>
    <mergeCell ref="C186:C188"/>
    <mergeCell ref="F186:F188"/>
    <mergeCell ref="G186:G188"/>
    <mergeCell ref="H186:H188"/>
    <mergeCell ref="R186:R188"/>
    <mergeCell ref="S186:S188"/>
    <mergeCell ref="O187:O188"/>
    <mergeCell ref="I188:J188"/>
    <mergeCell ref="K188:L188"/>
    <mergeCell ref="A183:A185"/>
    <mergeCell ref="B183:B185"/>
    <mergeCell ref="C183:C185"/>
    <mergeCell ref="F183:F185"/>
    <mergeCell ref="G183:G185"/>
    <mergeCell ref="H183:H185"/>
    <mergeCell ref="R183:R185"/>
    <mergeCell ref="S183:S185"/>
    <mergeCell ref="O184:O185"/>
    <mergeCell ref="I185:J185"/>
    <mergeCell ref="K185:L185"/>
    <mergeCell ref="A180:A182"/>
    <mergeCell ref="B180:B182"/>
    <mergeCell ref="C180:C182"/>
    <mergeCell ref="F180:F182"/>
    <mergeCell ref="G180:G182"/>
    <mergeCell ref="H180:H182"/>
    <mergeCell ref="R180:R182"/>
    <mergeCell ref="S180:S182"/>
    <mergeCell ref="O181:O182"/>
    <mergeCell ref="I182:J182"/>
    <mergeCell ref="K182:L182"/>
    <mergeCell ref="A177:A179"/>
    <mergeCell ref="B177:B179"/>
    <mergeCell ref="C177:C179"/>
    <mergeCell ref="F177:F179"/>
    <mergeCell ref="G177:G179"/>
    <mergeCell ref="H177:H179"/>
    <mergeCell ref="R177:R179"/>
    <mergeCell ref="S177:S179"/>
    <mergeCell ref="O178:O179"/>
    <mergeCell ref="I179:J179"/>
    <mergeCell ref="K179:L179"/>
    <mergeCell ref="A174:A176"/>
    <mergeCell ref="B174:B176"/>
    <mergeCell ref="C174:C176"/>
    <mergeCell ref="F174:F176"/>
    <mergeCell ref="G174:G176"/>
    <mergeCell ref="H174:H176"/>
    <mergeCell ref="R174:R176"/>
    <mergeCell ref="S174:S176"/>
    <mergeCell ref="O175:O176"/>
    <mergeCell ref="I176:J176"/>
    <mergeCell ref="K176:L176"/>
    <mergeCell ref="A171:A173"/>
    <mergeCell ref="B171:B173"/>
    <mergeCell ref="C171:C173"/>
    <mergeCell ref="F171:F173"/>
    <mergeCell ref="G171:G173"/>
    <mergeCell ref="H171:H173"/>
    <mergeCell ref="R171:R173"/>
    <mergeCell ref="S171:S173"/>
    <mergeCell ref="O172:O173"/>
    <mergeCell ref="I173:J173"/>
    <mergeCell ref="K173:L173"/>
    <mergeCell ref="A167:V167"/>
    <mergeCell ref="A168:A170"/>
    <mergeCell ref="B168:B170"/>
    <mergeCell ref="C168:C170"/>
    <mergeCell ref="F168:F170"/>
    <mergeCell ref="G168:G170"/>
    <mergeCell ref="H168:H170"/>
    <mergeCell ref="R168:R170"/>
    <mergeCell ref="S168:S170"/>
    <mergeCell ref="T168:U169"/>
    <mergeCell ref="V168:V169"/>
    <mergeCell ref="O169:O170"/>
    <mergeCell ref="I170:J170"/>
    <mergeCell ref="K170:L170"/>
    <mergeCell ref="A164:A166"/>
    <mergeCell ref="B164:B166"/>
    <mergeCell ref="C164:C166"/>
    <mergeCell ref="F164:F166"/>
    <mergeCell ref="G164:G166"/>
    <mergeCell ref="H164:H166"/>
    <mergeCell ref="R164:R166"/>
    <mergeCell ref="S164:S166"/>
    <mergeCell ref="O165:O166"/>
    <mergeCell ref="I166:J166"/>
    <mergeCell ref="K166:L166"/>
    <mergeCell ref="A161:A163"/>
    <mergeCell ref="B161:B163"/>
    <mergeCell ref="C161:C163"/>
    <mergeCell ref="F161:F163"/>
    <mergeCell ref="G161:G163"/>
    <mergeCell ref="H161:H163"/>
    <mergeCell ref="R161:R163"/>
    <mergeCell ref="S161:S163"/>
    <mergeCell ref="O162:O163"/>
    <mergeCell ref="I163:J163"/>
    <mergeCell ref="K163:L163"/>
    <mergeCell ref="A158:A160"/>
    <mergeCell ref="B158:B160"/>
    <mergeCell ref="C158:C160"/>
    <mergeCell ref="F158:F160"/>
    <mergeCell ref="G158:G160"/>
    <mergeCell ref="H158:H160"/>
    <mergeCell ref="R158:R160"/>
    <mergeCell ref="S158:S160"/>
    <mergeCell ref="O159:O160"/>
    <mergeCell ref="I160:J160"/>
    <mergeCell ref="K160:L160"/>
    <mergeCell ref="A155:A157"/>
    <mergeCell ref="B155:B157"/>
    <mergeCell ref="C155:C157"/>
    <mergeCell ref="F155:F157"/>
    <mergeCell ref="G155:G157"/>
    <mergeCell ref="H155:H157"/>
    <mergeCell ref="R155:R157"/>
    <mergeCell ref="S155:S157"/>
    <mergeCell ref="O156:O157"/>
    <mergeCell ref="I157:J157"/>
    <mergeCell ref="K157:L157"/>
    <mergeCell ref="A152:A154"/>
    <mergeCell ref="B152:B154"/>
    <mergeCell ref="C152:C154"/>
    <mergeCell ref="F152:F154"/>
    <mergeCell ref="G152:G154"/>
    <mergeCell ref="H152:H154"/>
    <mergeCell ref="R152:R154"/>
    <mergeCell ref="S152:S154"/>
    <mergeCell ref="O153:O154"/>
    <mergeCell ref="I154:J154"/>
    <mergeCell ref="K154:L154"/>
    <mergeCell ref="C149:C151"/>
    <mergeCell ref="F149:F151"/>
    <mergeCell ref="G149:G151"/>
    <mergeCell ref="H149:H151"/>
    <mergeCell ref="R149:R151"/>
    <mergeCell ref="S149:S151"/>
    <mergeCell ref="O150:O151"/>
    <mergeCell ref="I151:J151"/>
    <mergeCell ref="K151:L151"/>
    <mergeCell ref="R142:R144"/>
    <mergeCell ref="S142:S144"/>
    <mergeCell ref="O143:O144"/>
    <mergeCell ref="I144:J144"/>
    <mergeCell ref="K144:L144"/>
    <mergeCell ref="A145:V145"/>
    <mergeCell ref="A146:A148"/>
    <mergeCell ref="B146:B148"/>
    <mergeCell ref="C146:C148"/>
    <mergeCell ref="F146:F148"/>
    <mergeCell ref="G146:G148"/>
    <mergeCell ref="H146:H148"/>
    <mergeCell ref="R146:R148"/>
    <mergeCell ref="S146:S148"/>
    <mergeCell ref="T146:U147"/>
    <mergeCell ref="V146:V147"/>
    <mergeCell ref="O147:O148"/>
    <mergeCell ref="I148:J148"/>
    <mergeCell ref="K148:L148"/>
    <mergeCell ref="A139:A141"/>
    <mergeCell ref="B139:B141"/>
    <mergeCell ref="C139:C141"/>
    <mergeCell ref="F139:F141"/>
    <mergeCell ref="G139:G141"/>
    <mergeCell ref="H139:H141"/>
    <mergeCell ref="R139:R141"/>
    <mergeCell ref="S139:S141"/>
    <mergeCell ref="O140:O141"/>
    <mergeCell ref="I141:J141"/>
    <mergeCell ref="K141:L141"/>
    <mergeCell ref="A136:A138"/>
    <mergeCell ref="B136:B138"/>
    <mergeCell ref="C136:C138"/>
    <mergeCell ref="F136:F138"/>
    <mergeCell ref="G136:G138"/>
    <mergeCell ref="H136:H138"/>
    <mergeCell ref="R136:R138"/>
    <mergeCell ref="S136:S138"/>
    <mergeCell ref="O137:O138"/>
    <mergeCell ref="I138:J138"/>
    <mergeCell ref="K138:L138"/>
    <mergeCell ref="A133:A135"/>
    <mergeCell ref="B133:B135"/>
    <mergeCell ref="C133:C135"/>
    <mergeCell ref="F133:F135"/>
    <mergeCell ref="G133:G135"/>
    <mergeCell ref="H133:H135"/>
    <mergeCell ref="R133:R135"/>
    <mergeCell ref="S133:S135"/>
    <mergeCell ref="O134:O135"/>
    <mergeCell ref="I135:J135"/>
    <mergeCell ref="K135:L135"/>
    <mergeCell ref="A130:A132"/>
    <mergeCell ref="B130:B132"/>
    <mergeCell ref="C130:C132"/>
    <mergeCell ref="F130:F132"/>
    <mergeCell ref="G130:G132"/>
    <mergeCell ref="H130:H132"/>
    <mergeCell ref="R130:R132"/>
    <mergeCell ref="S130:S132"/>
    <mergeCell ref="O131:O132"/>
    <mergeCell ref="I132:J132"/>
    <mergeCell ref="K132:L132"/>
    <mergeCell ref="A127:A129"/>
    <mergeCell ref="B127:B129"/>
    <mergeCell ref="C127:C129"/>
    <mergeCell ref="F127:F129"/>
    <mergeCell ref="G127:G129"/>
    <mergeCell ref="H127:H129"/>
    <mergeCell ref="R127:R129"/>
    <mergeCell ref="S127:S129"/>
    <mergeCell ref="O128:O129"/>
    <mergeCell ref="I129:J129"/>
    <mergeCell ref="K129:L129"/>
    <mergeCell ref="A124:A126"/>
    <mergeCell ref="B124:B126"/>
    <mergeCell ref="C124:C126"/>
    <mergeCell ref="F124:F126"/>
    <mergeCell ref="G124:G126"/>
    <mergeCell ref="H124:H126"/>
    <mergeCell ref="R124:R126"/>
    <mergeCell ref="S124:S126"/>
    <mergeCell ref="O125:O126"/>
    <mergeCell ref="I126:J126"/>
    <mergeCell ref="K126:L126"/>
    <mergeCell ref="A121:A123"/>
    <mergeCell ref="B121:B123"/>
    <mergeCell ref="C121:C123"/>
    <mergeCell ref="F121:F123"/>
    <mergeCell ref="G121:G123"/>
    <mergeCell ref="H121:H123"/>
    <mergeCell ref="R121:R123"/>
    <mergeCell ref="S121:S123"/>
    <mergeCell ref="O122:O123"/>
    <mergeCell ref="I123:J123"/>
    <mergeCell ref="K123:L123"/>
    <mergeCell ref="C118:C120"/>
    <mergeCell ref="F118:F120"/>
    <mergeCell ref="G118:G120"/>
    <mergeCell ref="H118:H120"/>
    <mergeCell ref="R118:R120"/>
    <mergeCell ref="S118:S120"/>
    <mergeCell ref="O119:O120"/>
    <mergeCell ref="I120:J120"/>
    <mergeCell ref="K120:L120"/>
    <mergeCell ref="A111:A113"/>
    <mergeCell ref="B111:B113"/>
    <mergeCell ref="C111:C113"/>
    <mergeCell ref="F111:F113"/>
    <mergeCell ref="G111:G113"/>
    <mergeCell ref="H111:H113"/>
    <mergeCell ref="R111:R113"/>
    <mergeCell ref="S111:S113"/>
    <mergeCell ref="O112:O113"/>
    <mergeCell ref="I113:J113"/>
    <mergeCell ref="K113:L113"/>
    <mergeCell ref="C108:C110"/>
    <mergeCell ref="F108:F110"/>
    <mergeCell ref="G108:G110"/>
    <mergeCell ref="H108:H110"/>
    <mergeCell ref="R108:R110"/>
    <mergeCell ref="S108:S110"/>
    <mergeCell ref="O109:O110"/>
    <mergeCell ref="I110:J110"/>
    <mergeCell ref="K110:L110"/>
    <mergeCell ref="R102:R104"/>
    <mergeCell ref="S102:S104"/>
    <mergeCell ref="O103:O104"/>
    <mergeCell ref="I104:J104"/>
    <mergeCell ref="K104:L104"/>
    <mergeCell ref="A105:A107"/>
    <mergeCell ref="B105:B107"/>
    <mergeCell ref="C105:C107"/>
    <mergeCell ref="F105:F107"/>
    <mergeCell ref="G105:G107"/>
    <mergeCell ref="H105:H107"/>
    <mergeCell ref="R105:R107"/>
    <mergeCell ref="S105:S107"/>
    <mergeCell ref="O106:O107"/>
    <mergeCell ref="I107:J107"/>
    <mergeCell ref="K107:L107"/>
    <mergeCell ref="A102:A104"/>
    <mergeCell ref="B102:B104"/>
    <mergeCell ref="R96:R98"/>
    <mergeCell ref="S96:S98"/>
    <mergeCell ref="O97:O98"/>
    <mergeCell ref="I98:J98"/>
    <mergeCell ref="K98:L98"/>
    <mergeCell ref="A99:A101"/>
    <mergeCell ref="B99:B101"/>
    <mergeCell ref="C99:C101"/>
    <mergeCell ref="F99:F101"/>
    <mergeCell ref="G99:G101"/>
    <mergeCell ref="H99:H101"/>
    <mergeCell ref="R99:R101"/>
    <mergeCell ref="S99:S101"/>
    <mergeCell ref="O100:O101"/>
    <mergeCell ref="I101:J101"/>
    <mergeCell ref="K101:L101"/>
    <mergeCell ref="A96:A98"/>
    <mergeCell ref="B96:B98"/>
    <mergeCell ref="R89:R91"/>
    <mergeCell ref="S89:S91"/>
    <mergeCell ref="O90:O91"/>
    <mergeCell ref="I91:J91"/>
    <mergeCell ref="K91:L91"/>
    <mergeCell ref="A92:V92"/>
    <mergeCell ref="A89:A91"/>
    <mergeCell ref="B89:B91"/>
    <mergeCell ref="C93:C95"/>
    <mergeCell ref="F93:F95"/>
    <mergeCell ref="G93:G95"/>
    <mergeCell ref="H93:H95"/>
    <mergeCell ref="R93:R95"/>
    <mergeCell ref="S93:S95"/>
    <mergeCell ref="T93:U94"/>
    <mergeCell ref="V93:V94"/>
    <mergeCell ref="O94:O95"/>
    <mergeCell ref="I95:J95"/>
    <mergeCell ref="K95:L95"/>
    <mergeCell ref="A93:A95"/>
    <mergeCell ref="B93:B95"/>
    <mergeCell ref="R86:R88"/>
    <mergeCell ref="S86:S88"/>
    <mergeCell ref="O87:O88"/>
    <mergeCell ref="I88:J88"/>
    <mergeCell ref="K88:L88"/>
    <mergeCell ref="A83:A85"/>
    <mergeCell ref="B83:B85"/>
    <mergeCell ref="C83:C85"/>
    <mergeCell ref="F83:F85"/>
    <mergeCell ref="G83:G85"/>
    <mergeCell ref="H83:H85"/>
    <mergeCell ref="R80:R82"/>
    <mergeCell ref="S80:S82"/>
    <mergeCell ref="O81:O82"/>
    <mergeCell ref="I82:J82"/>
    <mergeCell ref="K82:L82"/>
    <mergeCell ref="R83:R85"/>
    <mergeCell ref="S83:S85"/>
    <mergeCell ref="O84:O85"/>
    <mergeCell ref="I85:J85"/>
    <mergeCell ref="K85:L85"/>
    <mergeCell ref="R74:R76"/>
    <mergeCell ref="S74:S76"/>
    <mergeCell ref="O75:O76"/>
    <mergeCell ref="I76:J76"/>
    <mergeCell ref="K76:L76"/>
    <mergeCell ref="A77:A79"/>
    <mergeCell ref="B77:B79"/>
    <mergeCell ref="C77:C79"/>
    <mergeCell ref="F77:F79"/>
    <mergeCell ref="G77:G79"/>
    <mergeCell ref="H77:H79"/>
    <mergeCell ref="R77:R79"/>
    <mergeCell ref="S77:S79"/>
    <mergeCell ref="O78:O79"/>
    <mergeCell ref="I79:J79"/>
    <mergeCell ref="K79:L79"/>
    <mergeCell ref="A74:A76"/>
    <mergeCell ref="B74:B76"/>
    <mergeCell ref="C74:C76"/>
    <mergeCell ref="R67:R69"/>
    <mergeCell ref="S67:S69"/>
    <mergeCell ref="O68:O69"/>
    <mergeCell ref="I69:J69"/>
    <mergeCell ref="K69:L69"/>
    <mergeCell ref="A70:V70"/>
    <mergeCell ref="A71:A73"/>
    <mergeCell ref="B71:B73"/>
    <mergeCell ref="C71:C73"/>
    <mergeCell ref="F71:F73"/>
    <mergeCell ref="G71:G73"/>
    <mergeCell ref="H71:H73"/>
    <mergeCell ref="R71:R73"/>
    <mergeCell ref="S71:S73"/>
    <mergeCell ref="T71:U72"/>
    <mergeCell ref="V71:V72"/>
    <mergeCell ref="O72:O73"/>
    <mergeCell ref="I73:J73"/>
    <mergeCell ref="K73:L73"/>
    <mergeCell ref="A67:A69"/>
    <mergeCell ref="B67:B69"/>
    <mergeCell ref="C67:C69"/>
    <mergeCell ref="F67:F69"/>
    <mergeCell ref="G67:G69"/>
    <mergeCell ref="C64:C66"/>
    <mergeCell ref="F64:F66"/>
    <mergeCell ref="G64:G66"/>
    <mergeCell ref="H64:H66"/>
    <mergeCell ref="R64:R66"/>
    <mergeCell ref="S64:S66"/>
    <mergeCell ref="O65:O66"/>
    <mergeCell ref="I66:J66"/>
    <mergeCell ref="K66:L66"/>
    <mergeCell ref="R58:R60"/>
    <mergeCell ref="S58:S60"/>
    <mergeCell ref="O59:O60"/>
    <mergeCell ref="I60:J60"/>
    <mergeCell ref="K60:L60"/>
    <mergeCell ref="H61:H63"/>
    <mergeCell ref="R61:R63"/>
    <mergeCell ref="S61:S63"/>
    <mergeCell ref="O62:O63"/>
    <mergeCell ref="I63:J63"/>
    <mergeCell ref="K63:L63"/>
    <mergeCell ref="R52:R54"/>
    <mergeCell ref="S52:S54"/>
    <mergeCell ref="O53:O54"/>
    <mergeCell ref="I54:J54"/>
    <mergeCell ref="K54:L54"/>
    <mergeCell ref="A55:A57"/>
    <mergeCell ref="B55:B57"/>
    <mergeCell ref="C55:C57"/>
    <mergeCell ref="F55:F57"/>
    <mergeCell ref="G55:G57"/>
    <mergeCell ref="H55:H57"/>
    <mergeCell ref="R55:R57"/>
    <mergeCell ref="S55:S57"/>
    <mergeCell ref="O56:O57"/>
    <mergeCell ref="I57:J57"/>
    <mergeCell ref="K57:L57"/>
    <mergeCell ref="R45:R47"/>
    <mergeCell ref="S45:S47"/>
    <mergeCell ref="O46:O47"/>
    <mergeCell ref="I47:J47"/>
    <mergeCell ref="K47:L47"/>
    <mergeCell ref="A48:V48"/>
    <mergeCell ref="R49:R51"/>
    <mergeCell ref="S49:S51"/>
    <mergeCell ref="T49:U50"/>
    <mergeCell ref="V49:V50"/>
    <mergeCell ref="O50:O51"/>
    <mergeCell ref="I51:J51"/>
    <mergeCell ref="K51:L51"/>
    <mergeCell ref="A45:A47"/>
    <mergeCell ref="B45:B47"/>
    <mergeCell ref="C45:C47"/>
    <mergeCell ref="F45:F47"/>
    <mergeCell ref="G45:G47"/>
    <mergeCell ref="H45:H47"/>
    <mergeCell ref="A49:A51"/>
    <mergeCell ref="B49:B51"/>
    <mergeCell ref="C49:C51"/>
    <mergeCell ref="F49:F51"/>
    <mergeCell ref="G49:G51"/>
    <mergeCell ref="R39:R41"/>
    <mergeCell ref="S39:S41"/>
    <mergeCell ref="O40:O41"/>
    <mergeCell ref="I41:J41"/>
    <mergeCell ref="K41:L41"/>
    <mergeCell ref="A42:A44"/>
    <mergeCell ref="B42:B44"/>
    <mergeCell ref="C42:C44"/>
    <mergeCell ref="F42:F44"/>
    <mergeCell ref="G42:G44"/>
    <mergeCell ref="H42:H44"/>
    <mergeCell ref="R42:R44"/>
    <mergeCell ref="S42:S44"/>
    <mergeCell ref="O43:O44"/>
    <mergeCell ref="I44:J44"/>
    <mergeCell ref="K44:L44"/>
    <mergeCell ref="A39:A41"/>
    <mergeCell ref="B39:B41"/>
    <mergeCell ref="C39:C41"/>
    <mergeCell ref="F39:F41"/>
    <mergeCell ref="G39:G41"/>
    <mergeCell ref="H39:H41"/>
    <mergeCell ref="C36:C38"/>
    <mergeCell ref="F36:F38"/>
    <mergeCell ref="G36:G38"/>
    <mergeCell ref="H36:H38"/>
    <mergeCell ref="R36:R38"/>
    <mergeCell ref="S36:S38"/>
    <mergeCell ref="O37:O38"/>
    <mergeCell ref="I38:J38"/>
    <mergeCell ref="K38:L38"/>
    <mergeCell ref="R30:R32"/>
    <mergeCell ref="S30:S32"/>
    <mergeCell ref="O31:O32"/>
    <mergeCell ref="I32:J32"/>
    <mergeCell ref="K32:L32"/>
    <mergeCell ref="R33:R35"/>
    <mergeCell ref="S33:S35"/>
    <mergeCell ref="O34:O35"/>
    <mergeCell ref="I35:J35"/>
    <mergeCell ref="K35:L35"/>
    <mergeCell ref="G20:G22"/>
    <mergeCell ref="H20:H22"/>
    <mergeCell ref="R20:R22"/>
    <mergeCell ref="S20:S22"/>
    <mergeCell ref="O21:O22"/>
    <mergeCell ref="I22:J22"/>
    <mergeCell ref="K22:L22"/>
    <mergeCell ref="A23:A25"/>
    <mergeCell ref="B23:B25"/>
    <mergeCell ref="C23:C25"/>
    <mergeCell ref="F23:F25"/>
    <mergeCell ref="G23:G25"/>
    <mergeCell ref="H23:H25"/>
    <mergeCell ref="R23:R25"/>
    <mergeCell ref="S23:S25"/>
    <mergeCell ref="O24:O25"/>
    <mergeCell ref="I25:J25"/>
    <mergeCell ref="K25:L25"/>
    <mergeCell ref="C20:C22"/>
    <mergeCell ref="F20:F22"/>
    <mergeCell ref="R14:R16"/>
    <mergeCell ref="S14:S16"/>
    <mergeCell ref="O15:O16"/>
    <mergeCell ref="I16:J16"/>
    <mergeCell ref="K16:L16"/>
    <mergeCell ref="R17:R19"/>
    <mergeCell ref="S17:S19"/>
    <mergeCell ref="O18:O19"/>
    <mergeCell ref="I19:J19"/>
    <mergeCell ref="K19:L19"/>
    <mergeCell ref="R8:R10"/>
    <mergeCell ref="S8:S10"/>
    <mergeCell ref="O9:O10"/>
    <mergeCell ref="I10:J10"/>
    <mergeCell ref="K10:L10"/>
    <mergeCell ref="R11:R13"/>
    <mergeCell ref="S11:S13"/>
    <mergeCell ref="O12:O13"/>
    <mergeCell ref="I13:J13"/>
    <mergeCell ref="K13:L13"/>
    <mergeCell ref="T3:U3"/>
    <mergeCell ref="A4:V4"/>
    <mergeCell ref="R5:R7"/>
    <mergeCell ref="S5:S7"/>
    <mergeCell ref="T5:U6"/>
    <mergeCell ref="V5:V6"/>
    <mergeCell ref="O6:O7"/>
    <mergeCell ref="I7:J7"/>
    <mergeCell ref="K7:L7"/>
    <mergeCell ref="A1:Q1"/>
    <mergeCell ref="A2:Q2"/>
    <mergeCell ref="A5:A7"/>
    <mergeCell ref="B5:B7"/>
    <mergeCell ref="C5:C7"/>
    <mergeCell ref="F5:F7"/>
    <mergeCell ref="G5:G7"/>
    <mergeCell ref="H5:H7"/>
    <mergeCell ref="I3:J3"/>
    <mergeCell ref="K3:L3"/>
    <mergeCell ref="A11:A13"/>
    <mergeCell ref="B11:B13"/>
    <mergeCell ref="C11:C13"/>
    <mergeCell ref="F11:F13"/>
    <mergeCell ref="G11:G13"/>
    <mergeCell ref="H11:H13"/>
    <mergeCell ref="A8:A10"/>
    <mergeCell ref="B8:B10"/>
    <mergeCell ref="C8:C10"/>
    <mergeCell ref="F8:F10"/>
    <mergeCell ref="G8:G10"/>
    <mergeCell ref="H8:H10"/>
    <mergeCell ref="A17:A19"/>
    <mergeCell ref="B17:B19"/>
    <mergeCell ref="C17:C19"/>
    <mergeCell ref="F17:F19"/>
    <mergeCell ref="G17:G19"/>
    <mergeCell ref="H17:H19"/>
    <mergeCell ref="H14:H16"/>
    <mergeCell ref="A14:A16"/>
    <mergeCell ref="B14:B16"/>
    <mergeCell ref="C14:C16"/>
    <mergeCell ref="F14:F16"/>
    <mergeCell ref="G14:G16"/>
    <mergeCell ref="C27:C29"/>
    <mergeCell ref="F27:F29"/>
    <mergeCell ref="G27:G29"/>
    <mergeCell ref="H27:H29"/>
    <mergeCell ref="A26:V26"/>
    <mergeCell ref="R27:R29"/>
    <mergeCell ref="A33:A35"/>
    <mergeCell ref="B33:B35"/>
    <mergeCell ref="C33:C35"/>
    <mergeCell ref="F33:F35"/>
    <mergeCell ref="G33:G35"/>
    <mergeCell ref="H33:H35"/>
    <mergeCell ref="H30:H32"/>
    <mergeCell ref="A30:A32"/>
    <mergeCell ref="B30:B32"/>
    <mergeCell ref="C30:C32"/>
    <mergeCell ref="F30:F32"/>
    <mergeCell ref="G30:G32"/>
    <mergeCell ref="S27:S29"/>
    <mergeCell ref="T27:U28"/>
    <mergeCell ref="V27:V28"/>
    <mergeCell ref="O28:O29"/>
    <mergeCell ref="I29:J29"/>
    <mergeCell ref="K29:L29"/>
    <mergeCell ref="H49:H51"/>
    <mergeCell ref="A52:A54"/>
    <mergeCell ref="B52:B54"/>
    <mergeCell ref="C52:C54"/>
    <mergeCell ref="F52:F54"/>
    <mergeCell ref="G52:G54"/>
    <mergeCell ref="H52:H54"/>
    <mergeCell ref="A61:A63"/>
    <mergeCell ref="B61:B63"/>
    <mergeCell ref="C61:C63"/>
    <mergeCell ref="F61:F63"/>
    <mergeCell ref="G61:G63"/>
    <mergeCell ref="A58:A60"/>
    <mergeCell ref="B58:B60"/>
    <mergeCell ref="C58:C60"/>
    <mergeCell ref="F58:F60"/>
    <mergeCell ref="G58:G60"/>
    <mergeCell ref="H58:H60"/>
    <mergeCell ref="A108:A110"/>
    <mergeCell ref="A20:A22"/>
    <mergeCell ref="B20:B22"/>
    <mergeCell ref="A27:A29"/>
    <mergeCell ref="B27:B29"/>
    <mergeCell ref="A36:A38"/>
    <mergeCell ref="B36:B38"/>
    <mergeCell ref="A64:A66"/>
    <mergeCell ref="B64:B66"/>
    <mergeCell ref="A80:A82"/>
    <mergeCell ref="B80:B82"/>
    <mergeCell ref="A86:A88"/>
    <mergeCell ref="B86:B88"/>
    <mergeCell ref="B108:B110"/>
    <mergeCell ref="H67:H69"/>
    <mergeCell ref="F74:F76"/>
    <mergeCell ref="C89:C91"/>
    <mergeCell ref="C96:C98"/>
    <mergeCell ref="F96:F98"/>
    <mergeCell ref="G96:G98"/>
    <mergeCell ref="H96:H98"/>
    <mergeCell ref="C102:C104"/>
    <mergeCell ref="F102:F104"/>
    <mergeCell ref="G102:G104"/>
    <mergeCell ref="H102:H104"/>
    <mergeCell ref="G74:G76"/>
    <mergeCell ref="H74:H76"/>
    <mergeCell ref="C80:C82"/>
    <mergeCell ref="F80:F82"/>
    <mergeCell ref="G80:G82"/>
    <mergeCell ref="H80:H82"/>
    <mergeCell ref="C86:C88"/>
    <mergeCell ref="F86:F88"/>
    <mergeCell ref="G86:G88"/>
    <mergeCell ref="H86:H88"/>
    <mergeCell ref="F89:F91"/>
    <mergeCell ref="G89:G91"/>
    <mergeCell ref="H89:H91"/>
    <mergeCell ref="A149:A151"/>
    <mergeCell ref="B149:B151"/>
    <mergeCell ref="A114:V114"/>
    <mergeCell ref="A115:A117"/>
    <mergeCell ref="B115:B117"/>
    <mergeCell ref="C115:C117"/>
    <mergeCell ref="F115:F117"/>
    <mergeCell ref="G115:G117"/>
    <mergeCell ref="H115:H117"/>
    <mergeCell ref="F142:F144"/>
    <mergeCell ref="G142:G144"/>
    <mergeCell ref="H142:H144"/>
    <mergeCell ref="A142:A144"/>
    <mergeCell ref="B142:B144"/>
    <mergeCell ref="C142:C144"/>
    <mergeCell ref="R115:R117"/>
    <mergeCell ref="S115:S117"/>
    <mergeCell ref="T115:U116"/>
    <mergeCell ref="V115:V116"/>
    <mergeCell ref="O116:O117"/>
    <mergeCell ref="I117:J117"/>
    <mergeCell ref="K117:L117"/>
    <mergeCell ref="A118:A120"/>
    <mergeCell ref="B118:B120"/>
  </mergeCells>
  <conditionalFormatting sqref="A5:A25">
    <cfRule type="dataBar" priority="8">
      <dataBar>
        <cfvo type="min" val="0"/>
        <cfvo type="max" val="0"/>
        <color rgb="FFFF555A"/>
      </dataBar>
    </cfRule>
  </conditionalFormatting>
  <conditionalFormatting sqref="A27:A47">
    <cfRule type="dataBar" priority="7">
      <dataBar>
        <cfvo type="min" val="0"/>
        <cfvo type="max" val="0"/>
        <color rgb="FF638EC6"/>
      </dataBar>
    </cfRule>
  </conditionalFormatting>
  <conditionalFormatting sqref="A49:A69">
    <cfRule type="dataBar" priority="6">
      <dataBar>
        <cfvo type="min" val="0"/>
        <cfvo type="max" val="0"/>
        <color rgb="FFFF555A"/>
      </dataBar>
    </cfRule>
  </conditionalFormatting>
  <conditionalFormatting sqref="A71:A91">
    <cfRule type="dataBar" priority="5">
      <dataBar>
        <cfvo type="min" val="0"/>
        <cfvo type="max" val="0"/>
        <color rgb="FF638EC6"/>
      </dataBar>
    </cfRule>
  </conditionalFormatting>
  <conditionalFormatting sqref="A93:A113">
    <cfRule type="dataBar" priority="4">
      <dataBar>
        <cfvo type="min" val="0"/>
        <cfvo type="max" val="0"/>
        <color rgb="FFFF555A"/>
      </dataBar>
    </cfRule>
  </conditionalFormatting>
  <conditionalFormatting sqref="A115:A144">
    <cfRule type="dataBar" priority="3">
      <dataBar>
        <cfvo type="min" val="0"/>
        <cfvo type="max" val="0"/>
        <color rgb="FF638EC6"/>
      </dataBar>
    </cfRule>
  </conditionalFormatting>
  <conditionalFormatting sqref="A146:A166">
    <cfRule type="dataBar" priority="2">
      <dataBar>
        <cfvo type="min" val="0"/>
        <cfvo type="max" val="0"/>
        <color rgb="FFFF555A"/>
      </dataBar>
    </cfRule>
  </conditionalFormatting>
  <conditionalFormatting sqref="A168:A197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96"/>
  <sheetViews>
    <sheetView topLeftCell="A7" workbookViewId="0">
      <selection activeCell="Q97" sqref="Q97"/>
    </sheetView>
  </sheetViews>
  <sheetFormatPr defaultRowHeight="15"/>
  <cols>
    <col min="2" max="2" width="10.85546875" customWidth="1"/>
    <col min="3" max="3" width="15.5703125" customWidth="1"/>
    <col min="4" max="4" width="23.140625" customWidth="1"/>
    <col min="12" max="12" width="12" customWidth="1"/>
    <col min="19" max="19" width="11.28515625" customWidth="1"/>
    <col min="22" max="22" width="14.140625" customWidth="1"/>
  </cols>
  <sheetData>
    <row r="1" spans="1:22" ht="32.25" customHeight="1" thickBot="1"/>
    <row r="2" spans="1:22" ht="32.25" customHeight="1" thickBot="1">
      <c r="A2" s="658" t="s">
        <v>159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60"/>
      <c r="R2" s="322"/>
      <c r="S2" s="322"/>
      <c r="T2" s="322"/>
      <c r="U2" s="322"/>
      <c r="V2" s="322"/>
    </row>
    <row r="3" spans="1:22" ht="32.25" customHeight="1" thickBot="1">
      <c r="A3" s="658" t="s">
        <v>160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2"/>
      <c r="R3" s="322"/>
      <c r="S3" s="322"/>
      <c r="T3" s="322"/>
      <c r="U3" s="322"/>
      <c r="V3" s="322"/>
    </row>
    <row r="4" spans="1:22" ht="32.25" customHeight="1" thickBot="1">
      <c r="A4" s="323" t="s">
        <v>21</v>
      </c>
      <c r="B4" s="324" t="s">
        <v>57</v>
      </c>
      <c r="C4" s="324" t="s">
        <v>58</v>
      </c>
      <c r="D4" s="324" t="s">
        <v>22</v>
      </c>
      <c r="E4" s="324" t="s">
        <v>59</v>
      </c>
      <c r="F4" s="325" t="s">
        <v>60</v>
      </c>
      <c r="G4" s="325" t="s">
        <v>61</v>
      </c>
      <c r="H4" s="325" t="s">
        <v>62</v>
      </c>
      <c r="I4" s="663" t="s">
        <v>161</v>
      </c>
      <c r="J4" s="664"/>
      <c r="K4" s="665" t="s">
        <v>162</v>
      </c>
      <c r="L4" s="665"/>
      <c r="M4" s="384" t="s">
        <v>163</v>
      </c>
      <c r="N4" s="326" t="s">
        <v>149</v>
      </c>
      <c r="O4" s="327" t="s">
        <v>150</v>
      </c>
      <c r="P4" s="326" t="s">
        <v>164</v>
      </c>
      <c r="Q4" s="328" t="s">
        <v>63</v>
      </c>
      <c r="R4" s="329" t="s">
        <v>64</v>
      </c>
      <c r="S4" s="330" t="s">
        <v>79</v>
      </c>
      <c r="T4" s="666" t="s">
        <v>165</v>
      </c>
      <c r="U4" s="667"/>
      <c r="V4" s="331" t="s">
        <v>166</v>
      </c>
    </row>
    <row r="5" spans="1:22" ht="32.25" customHeight="1" thickBot="1">
      <c r="A5" s="668" t="s">
        <v>34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</row>
    <row r="6" spans="1:22" ht="32.25" customHeight="1">
      <c r="A6" s="653">
        <v>1</v>
      </c>
      <c r="B6" s="657" t="s">
        <v>167</v>
      </c>
      <c r="C6" s="622" t="s">
        <v>168</v>
      </c>
      <c r="D6" s="332" t="s">
        <v>169</v>
      </c>
      <c r="E6" s="333"/>
      <c r="F6" s="625">
        <v>0.43055555555555558</v>
      </c>
      <c r="G6" s="625">
        <v>0.49594907407407413</v>
      </c>
      <c r="H6" s="628">
        <f>IF(AND(F6&gt;0,G6-F6&lt;V6),G6-F6,0)</f>
        <v>6.5393518518518545E-2</v>
      </c>
      <c r="I6" s="334" t="s">
        <v>170</v>
      </c>
      <c r="J6" s="335" t="s">
        <v>171</v>
      </c>
      <c r="K6" s="335" t="s">
        <v>170</v>
      </c>
      <c r="L6" s="336" t="s">
        <v>171</v>
      </c>
      <c r="M6" s="335" t="s">
        <v>172</v>
      </c>
      <c r="N6" s="337" t="s">
        <v>173</v>
      </c>
      <c r="O6" s="338">
        <f>IF(H6&gt;T6,H6-T6,0)</f>
        <v>0</v>
      </c>
      <c r="P6" s="337" t="s">
        <v>174</v>
      </c>
      <c r="Q6" s="337" t="s">
        <v>175</v>
      </c>
      <c r="R6" s="634"/>
      <c r="S6" s="637">
        <v>400</v>
      </c>
      <c r="T6" s="640">
        <v>0.125</v>
      </c>
      <c r="U6" s="641"/>
      <c r="V6" s="644">
        <v>0.1875</v>
      </c>
    </row>
    <row r="7" spans="1:22" ht="32.25" customHeight="1" thickBot="1">
      <c r="A7" s="653"/>
      <c r="B7" s="654"/>
      <c r="C7" s="623"/>
      <c r="D7" s="332" t="s">
        <v>176</v>
      </c>
      <c r="E7" s="339"/>
      <c r="F7" s="626"/>
      <c r="G7" s="626"/>
      <c r="H7" s="629"/>
      <c r="I7" s="340"/>
      <c r="J7" s="341"/>
      <c r="K7" s="342"/>
      <c r="L7" s="343"/>
      <c r="M7" s="342"/>
      <c r="N7" s="344">
        <v>6</v>
      </c>
      <c r="O7" s="646">
        <f>O6*-1440</f>
        <v>0</v>
      </c>
      <c r="P7" s="342"/>
      <c r="Q7" s="345">
        <v>1</v>
      </c>
      <c r="R7" s="635"/>
      <c r="S7" s="638"/>
      <c r="T7" s="642"/>
      <c r="U7" s="643"/>
      <c r="V7" s="645"/>
    </row>
    <row r="8" spans="1:22" ht="32.25" customHeight="1" thickBot="1">
      <c r="A8" s="653"/>
      <c r="B8" s="655"/>
      <c r="C8" s="624"/>
      <c r="D8" s="396" t="s">
        <v>177</v>
      </c>
      <c r="E8" s="346"/>
      <c r="F8" s="627"/>
      <c r="G8" s="627"/>
      <c r="H8" s="630"/>
      <c r="I8" s="648">
        <f>I7*20+J7*-5</f>
        <v>0</v>
      </c>
      <c r="J8" s="649"/>
      <c r="K8" s="650">
        <f>K7*5+L7*-5</f>
        <v>0</v>
      </c>
      <c r="L8" s="648"/>
      <c r="M8" s="347">
        <f>M7*20</f>
        <v>0</v>
      </c>
      <c r="N8" s="347">
        <f>N7*50</f>
        <v>300</v>
      </c>
      <c r="O8" s="647"/>
      <c r="P8" s="347">
        <f>P7*-5</f>
        <v>0</v>
      </c>
      <c r="Q8" s="383">
        <v>100</v>
      </c>
      <c r="R8" s="636"/>
      <c r="S8" s="639"/>
      <c r="T8" s="322"/>
      <c r="U8" s="322"/>
      <c r="V8" s="348"/>
    </row>
    <row r="9" spans="1:22" ht="32.25" customHeight="1">
      <c r="A9" s="681" t="str">
        <f>IF((S9&lt;&gt;"DNF"),RANK(S9,S6:S14,0),"DNF")</f>
        <v>DNF</v>
      </c>
      <c r="B9" s="684"/>
      <c r="C9" s="687"/>
      <c r="D9" s="349"/>
      <c r="E9" s="333"/>
      <c r="F9" s="690"/>
      <c r="G9" s="690"/>
      <c r="H9" s="693">
        <f>IF(AND(F9&gt;0,G9-F9&lt;V6),G9-F9,0)</f>
        <v>0</v>
      </c>
      <c r="I9" s="334" t="s">
        <v>170</v>
      </c>
      <c r="J9" s="335" t="s">
        <v>171</v>
      </c>
      <c r="K9" s="335" t="s">
        <v>170</v>
      </c>
      <c r="L9" s="336" t="s">
        <v>171</v>
      </c>
      <c r="M9" s="335" t="s">
        <v>172</v>
      </c>
      <c r="N9" s="337" t="s">
        <v>173</v>
      </c>
      <c r="O9" s="338">
        <f>IF(H9&gt;T6,H9-T6,0)</f>
        <v>0</v>
      </c>
      <c r="P9" s="337" t="s">
        <v>174</v>
      </c>
      <c r="Q9" s="337" t="s">
        <v>175</v>
      </c>
      <c r="R9" s="634"/>
      <c r="S9" s="696" t="str">
        <f>IF(H9&gt;0,SUM(I11:N11,O10,P11,Q11),"DNF")</f>
        <v>DNF</v>
      </c>
      <c r="T9" s="322"/>
      <c r="U9" s="322"/>
      <c r="V9" s="322"/>
    </row>
    <row r="10" spans="1:22" ht="32.25" customHeight="1">
      <c r="A10" s="682"/>
      <c r="B10" s="685"/>
      <c r="C10" s="688"/>
      <c r="D10" s="350"/>
      <c r="E10" s="339"/>
      <c r="F10" s="691"/>
      <c r="G10" s="691"/>
      <c r="H10" s="694"/>
      <c r="I10" s="351"/>
      <c r="J10" s="352"/>
      <c r="K10" s="353"/>
      <c r="L10" s="354"/>
      <c r="M10" s="342"/>
      <c r="N10" s="344">
        <f>R9</f>
        <v>0</v>
      </c>
      <c r="O10" s="646">
        <f>O9*-1440</f>
        <v>0</v>
      </c>
      <c r="P10" s="342"/>
      <c r="Q10" s="345"/>
      <c r="R10" s="635"/>
      <c r="S10" s="697"/>
      <c r="T10" s="322"/>
      <c r="U10" s="322"/>
      <c r="V10" s="322"/>
    </row>
    <row r="11" spans="1:22" ht="32.25" customHeight="1" thickBot="1">
      <c r="A11" s="683"/>
      <c r="B11" s="686"/>
      <c r="C11" s="689"/>
      <c r="D11" s="355"/>
      <c r="E11" s="346"/>
      <c r="F11" s="692"/>
      <c r="G11" s="692"/>
      <c r="H11" s="695"/>
      <c r="I11" s="650">
        <f>I10*20+J10*-5</f>
        <v>0</v>
      </c>
      <c r="J11" s="649"/>
      <c r="K11" s="650">
        <f>K10*5+L10*-5</f>
        <v>0</v>
      </c>
      <c r="L11" s="649"/>
      <c r="M11" s="347">
        <f>M10*20</f>
        <v>0</v>
      </c>
      <c r="N11" s="347">
        <f>N10*50</f>
        <v>0</v>
      </c>
      <c r="O11" s="647"/>
      <c r="P11" s="347">
        <f>P10*-5</f>
        <v>0</v>
      </c>
      <c r="Q11" s="383">
        <f>IF(Q10&gt;0,VLOOKUP(Q10,'[2]Бодовање по времену доласка'!#REF!,2,TRUE),0)</f>
        <v>0</v>
      </c>
      <c r="R11" s="636"/>
      <c r="S11" s="698"/>
      <c r="T11" s="322"/>
      <c r="U11" s="322"/>
      <c r="V11" s="322"/>
    </row>
    <row r="12" spans="1:22" ht="32.25" customHeight="1">
      <c r="A12" s="681" t="str">
        <f>IF((S12&lt;&gt;"DNF"),RANK(S12,S6:S14,0),"DNF")</f>
        <v>DNF</v>
      </c>
      <c r="B12" s="684"/>
      <c r="C12" s="687"/>
      <c r="D12" s="349"/>
      <c r="E12" s="333"/>
      <c r="F12" s="690"/>
      <c r="G12" s="690"/>
      <c r="H12" s="693">
        <f>IF(AND(F12&gt;0,G12-F12&lt;V6),G12-F12,0)</f>
        <v>0</v>
      </c>
      <c r="I12" s="334" t="s">
        <v>170</v>
      </c>
      <c r="J12" s="335" t="s">
        <v>171</v>
      </c>
      <c r="K12" s="335" t="s">
        <v>170</v>
      </c>
      <c r="L12" s="336" t="s">
        <v>171</v>
      </c>
      <c r="M12" s="335" t="s">
        <v>172</v>
      </c>
      <c r="N12" s="337" t="s">
        <v>173</v>
      </c>
      <c r="O12" s="338">
        <f>IF(H12&gt;T6,H12-T6,0)</f>
        <v>0</v>
      </c>
      <c r="P12" s="337" t="s">
        <v>174</v>
      </c>
      <c r="Q12" s="337" t="s">
        <v>175</v>
      </c>
      <c r="R12" s="634"/>
      <c r="S12" s="696" t="str">
        <f>IF(H12&gt;0,SUM(I14:N14,O13,P14,Q14),"DNF")</f>
        <v>DNF</v>
      </c>
      <c r="T12" s="322"/>
      <c r="U12" s="322"/>
      <c r="V12" s="322"/>
    </row>
    <row r="13" spans="1:22" ht="32.25" customHeight="1">
      <c r="A13" s="682"/>
      <c r="B13" s="685"/>
      <c r="C13" s="688"/>
      <c r="D13" s="350"/>
      <c r="E13" s="339"/>
      <c r="F13" s="691"/>
      <c r="G13" s="691"/>
      <c r="H13" s="694"/>
      <c r="I13" s="351"/>
      <c r="J13" s="352"/>
      <c r="K13" s="353"/>
      <c r="L13" s="354"/>
      <c r="M13" s="342"/>
      <c r="N13" s="344">
        <f>R12</f>
        <v>0</v>
      </c>
      <c r="O13" s="646">
        <f>O12*-1440</f>
        <v>0</v>
      </c>
      <c r="P13" s="342"/>
      <c r="Q13" s="345"/>
      <c r="R13" s="635"/>
      <c r="S13" s="697"/>
      <c r="T13" s="322"/>
      <c r="U13" s="322"/>
      <c r="V13" s="322"/>
    </row>
    <row r="14" spans="1:22" ht="32.25" customHeight="1" thickBot="1">
      <c r="A14" s="683"/>
      <c r="B14" s="686"/>
      <c r="C14" s="689"/>
      <c r="D14" s="355"/>
      <c r="E14" s="346"/>
      <c r="F14" s="692"/>
      <c r="G14" s="692"/>
      <c r="H14" s="695"/>
      <c r="I14" s="650">
        <f>I13*20+J13*-5</f>
        <v>0</v>
      </c>
      <c r="J14" s="649"/>
      <c r="K14" s="650">
        <f>K13*5+L13*-5</f>
        <v>0</v>
      </c>
      <c r="L14" s="649"/>
      <c r="M14" s="347">
        <f>M13*20</f>
        <v>0</v>
      </c>
      <c r="N14" s="347">
        <f>N13*50</f>
        <v>0</v>
      </c>
      <c r="O14" s="647"/>
      <c r="P14" s="347">
        <f>P13*-5</f>
        <v>0</v>
      </c>
      <c r="Q14" s="383">
        <f>IF(Q13&gt;0,VLOOKUP(Q13,'[2]Бодовање по времену доласка'!#REF!,2,TRUE),0)</f>
        <v>0</v>
      </c>
      <c r="R14" s="636"/>
      <c r="S14" s="698"/>
      <c r="T14" s="322"/>
      <c r="U14" s="322"/>
      <c r="V14" s="322"/>
    </row>
    <row r="15" spans="1:22" ht="32.25" customHeight="1" thickBot="1">
      <c r="A15" s="620" t="s">
        <v>23</v>
      </c>
      <c r="B15" s="621"/>
      <c r="C15" s="621"/>
      <c r="D15" s="621"/>
      <c r="E15" s="621"/>
      <c r="F15" s="621"/>
      <c r="G15" s="621"/>
      <c r="H15" s="621"/>
      <c r="I15" s="621"/>
      <c r="J15" s="621"/>
      <c r="K15" s="621"/>
      <c r="L15" s="621"/>
      <c r="M15" s="621"/>
      <c r="N15" s="621"/>
      <c r="O15" s="621"/>
      <c r="P15" s="621"/>
      <c r="Q15" s="621"/>
      <c r="R15" s="621"/>
      <c r="S15" s="621"/>
      <c r="T15" s="621"/>
      <c r="U15" s="621"/>
      <c r="V15" s="621"/>
    </row>
    <row r="16" spans="1:22" ht="32.25" customHeight="1">
      <c r="A16" s="614">
        <v>1</v>
      </c>
      <c r="B16" s="657" t="s">
        <v>178</v>
      </c>
      <c r="C16" s="622" t="s">
        <v>73</v>
      </c>
      <c r="D16" s="332" t="s">
        <v>179</v>
      </c>
      <c r="E16" s="333"/>
      <c r="F16" s="625">
        <v>0.4201388888888889</v>
      </c>
      <c r="G16" s="625">
        <v>0.51481481481481484</v>
      </c>
      <c r="H16" s="628">
        <f>IF(AND(F16&gt;0,G16-F16&lt;V16),G16-F16,0)</f>
        <v>9.4675925925925941E-2</v>
      </c>
      <c r="I16" s="334" t="s">
        <v>170</v>
      </c>
      <c r="J16" s="335" t="s">
        <v>171</v>
      </c>
      <c r="K16" s="335" t="s">
        <v>170</v>
      </c>
      <c r="L16" s="336" t="s">
        <v>171</v>
      </c>
      <c r="M16" s="335" t="s">
        <v>172</v>
      </c>
      <c r="N16" s="337" t="s">
        <v>173</v>
      </c>
      <c r="O16" s="338">
        <f>IF(H16&gt;T16,H16-T16,0)</f>
        <v>0</v>
      </c>
      <c r="P16" s="337" t="s">
        <v>174</v>
      </c>
      <c r="Q16" s="337" t="s">
        <v>175</v>
      </c>
      <c r="R16" s="634"/>
      <c r="S16" s="637">
        <f>IF(H16&gt;0,SUM(I18:N18,O17,P18,Q18),"DNF")</f>
        <v>400</v>
      </c>
      <c r="T16" s="640">
        <v>0.125</v>
      </c>
      <c r="U16" s="641"/>
      <c r="V16" s="644">
        <v>0.1875</v>
      </c>
    </row>
    <row r="17" spans="1:22" ht="32.25" customHeight="1" thickBot="1">
      <c r="A17" s="615"/>
      <c r="B17" s="654"/>
      <c r="C17" s="623"/>
      <c r="D17" s="332" t="s">
        <v>180</v>
      </c>
      <c r="E17" s="339"/>
      <c r="F17" s="626"/>
      <c r="G17" s="626"/>
      <c r="H17" s="629"/>
      <c r="I17" s="340"/>
      <c r="J17" s="341"/>
      <c r="K17" s="342"/>
      <c r="L17" s="343"/>
      <c r="M17" s="342"/>
      <c r="N17" s="344">
        <v>6</v>
      </c>
      <c r="O17" s="646">
        <f>O16*-1440</f>
        <v>0</v>
      </c>
      <c r="P17" s="342"/>
      <c r="Q17" s="345">
        <v>1</v>
      </c>
      <c r="R17" s="635"/>
      <c r="S17" s="638"/>
      <c r="T17" s="642"/>
      <c r="U17" s="643"/>
      <c r="V17" s="645"/>
    </row>
    <row r="18" spans="1:22" ht="32.25" customHeight="1" thickBot="1">
      <c r="A18" s="616"/>
      <c r="B18" s="655"/>
      <c r="C18" s="624"/>
      <c r="D18" s="396" t="s">
        <v>181</v>
      </c>
      <c r="E18" s="346"/>
      <c r="F18" s="627"/>
      <c r="G18" s="627"/>
      <c r="H18" s="630"/>
      <c r="I18" s="648">
        <f>I17*20+J17*-5</f>
        <v>0</v>
      </c>
      <c r="J18" s="649"/>
      <c r="K18" s="650">
        <f>K17*5+L17*-5</f>
        <v>0</v>
      </c>
      <c r="L18" s="648"/>
      <c r="M18" s="347">
        <f>M17*20</f>
        <v>0</v>
      </c>
      <c r="N18" s="347">
        <f>N17*50</f>
        <v>300</v>
      </c>
      <c r="O18" s="647"/>
      <c r="P18" s="347">
        <f>P17*-5</f>
        <v>0</v>
      </c>
      <c r="Q18" s="383">
        <v>100</v>
      </c>
      <c r="R18" s="636"/>
      <c r="S18" s="639"/>
      <c r="T18" s="322"/>
      <c r="U18" s="322"/>
      <c r="V18" s="322"/>
    </row>
    <row r="19" spans="1:22" ht="32.25" customHeight="1">
      <c r="A19" s="681" t="str">
        <f>IF((S19&lt;&gt;"DNF"),RANK(S19,S16:S24,0),"DNF")</f>
        <v>DNF</v>
      </c>
      <c r="B19" s="684"/>
      <c r="C19" s="687"/>
      <c r="D19" s="349"/>
      <c r="E19" s="333"/>
      <c r="F19" s="690"/>
      <c r="G19" s="690"/>
      <c r="H19" s="693">
        <f>IF(AND(F19&gt;0,G19-F19&lt;V16),G19-F19,0)</f>
        <v>0</v>
      </c>
      <c r="I19" s="334" t="s">
        <v>170</v>
      </c>
      <c r="J19" s="335" t="s">
        <v>171</v>
      </c>
      <c r="K19" s="335" t="s">
        <v>170</v>
      </c>
      <c r="L19" s="336" t="s">
        <v>171</v>
      </c>
      <c r="M19" s="335" t="s">
        <v>172</v>
      </c>
      <c r="N19" s="337" t="s">
        <v>173</v>
      </c>
      <c r="O19" s="338">
        <f>IF(H19&gt;T16,H19-T16,0)</f>
        <v>0</v>
      </c>
      <c r="P19" s="337" t="s">
        <v>174</v>
      </c>
      <c r="Q19" s="337" t="s">
        <v>175</v>
      </c>
      <c r="R19" s="634"/>
      <c r="S19" s="696" t="str">
        <f>IF(H19&gt;0,SUM(I21:N21,O20,P21,Q21),"DNF")</f>
        <v>DNF</v>
      </c>
      <c r="T19" s="322"/>
      <c r="U19" s="322"/>
      <c r="V19" s="322"/>
    </row>
    <row r="20" spans="1:22" ht="32.25" customHeight="1">
      <c r="A20" s="682"/>
      <c r="B20" s="685"/>
      <c r="C20" s="688"/>
      <c r="D20" s="350"/>
      <c r="E20" s="339"/>
      <c r="F20" s="691"/>
      <c r="G20" s="691"/>
      <c r="H20" s="694"/>
      <c r="I20" s="351"/>
      <c r="J20" s="352"/>
      <c r="K20" s="353"/>
      <c r="L20" s="354"/>
      <c r="M20" s="342"/>
      <c r="N20" s="344">
        <f>R19</f>
        <v>0</v>
      </c>
      <c r="O20" s="646">
        <f>O19*-1440</f>
        <v>0</v>
      </c>
      <c r="P20" s="342"/>
      <c r="Q20" s="345"/>
      <c r="R20" s="635"/>
      <c r="S20" s="697"/>
      <c r="T20" s="322"/>
      <c r="U20" s="322"/>
      <c r="V20" s="322"/>
    </row>
    <row r="21" spans="1:22" ht="32.25" customHeight="1" thickBot="1">
      <c r="A21" s="683"/>
      <c r="B21" s="686"/>
      <c r="C21" s="689"/>
      <c r="D21" s="355"/>
      <c r="E21" s="346"/>
      <c r="F21" s="692"/>
      <c r="G21" s="692"/>
      <c r="H21" s="695"/>
      <c r="I21" s="650">
        <f>I20*20+J20*-5</f>
        <v>0</v>
      </c>
      <c r="J21" s="649"/>
      <c r="K21" s="650">
        <f>K20*5+L20*-5</f>
        <v>0</v>
      </c>
      <c r="L21" s="649"/>
      <c r="M21" s="347">
        <f>M20*20</f>
        <v>0</v>
      </c>
      <c r="N21" s="347">
        <f>N20*50</f>
        <v>0</v>
      </c>
      <c r="O21" s="647"/>
      <c r="P21" s="347">
        <f>P20*-5</f>
        <v>0</v>
      </c>
      <c r="Q21" s="383">
        <f>IF(Q20&gt;0,VLOOKUP(Q20,'[2]Бодовање по времену доласка'!A198:B218,2,TRUE),0)</f>
        <v>0</v>
      </c>
      <c r="R21" s="636"/>
      <c r="S21" s="698"/>
      <c r="T21" s="322"/>
      <c r="U21" s="322"/>
      <c r="V21" s="322"/>
    </row>
    <row r="22" spans="1:22" ht="32.25" customHeight="1">
      <c r="A22" s="681" t="str">
        <f>IF((S22&lt;&gt;"DNF"),RANK(S22,S16:S24,0),"DNF")</f>
        <v>DNF</v>
      </c>
      <c r="B22" s="684"/>
      <c r="C22" s="687"/>
      <c r="D22" s="349"/>
      <c r="E22" s="333"/>
      <c r="F22" s="690"/>
      <c r="G22" s="690"/>
      <c r="H22" s="693">
        <f>IF(AND(F22&gt;0,G22-F22&lt;V16),G22-F22,0)</f>
        <v>0</v>
      </c>
      <c r="I22" s="334" t="s">
        <v>170</v>
      </c>
      <c r="J22" s="335" t="s">
        <v>171</v>
      </c>
      <c r="K22" s="335" t="s">
        <v>170</v>
      </c>
      <c r="L22" s="336" t="s">
        <v>171</v>
      </c>
      <c r="M22" s="335" t="s">
        <v>172</v>
      </c>
      <c r="N22" s="337" t="s">
        <v>173</v>
      </c>
      <c r="O22" s="338">
        <f>IF(H22&gt;T16,H22-T16,0)</f>
        <v>0</v>
      </c>
      <c r="P22" s="337" t="s">
        <v>174</v>
      </c>
      <c r="Q22" s="337" t="s">
        <v>175</v>
      </c>
      <c r="R22" s="634"/>
      <c r="S22" s="696" t="str">
        <f>IF(H22&gt;0,SUM(I24:N24,O23,P24,Q24),"DNF")</f>
        <v>DNF</v>
      </c>
      <c r="T22" s="322"/>
      <c r="U22" s="322"/>
      <c r="V22" s="322"/>
    </row>
    <row r="23" spans="1:22" ht="32.25" customHeight="1">
      <c r="A23" s="682"/>
      <c r="B23" s="685"/>
      <c r="C23" s="688"/>
      <c r="D23" s="350"/>
      <c r="E23" s="339"/>
      <c r="F23" s="691"/>
      <c r="G23" s="691"/>
      <c r="H23" s="694"/>
      <c r="I23" s="351"/>
      <c r="J23" s="352"/>
      <c r="K23" s="353"/>
      <c r="L23" s="354"/>
      <c r="M23" s="342"/>
      <c r="N23" s="344">
        <f>R22</f>
        <v>0</v>
      </c>
      <c r="O23" s="646">
        <f>O22*-1440</f>
        <v>0</v>
      </c>
      <c r="P23" s="342"/>
      <c r="Q23" s="345"/>
      <c r="R23" s="635"/>
      <c r="S23" s="697"/>
      <c r="T23" s="322"/>
      <c r="U23" s="322"/>
      <c r="V23" s="322"/>
    </row>
    <row r="24" spans="1:22" ht="32.25" customHeight="1" thickBot="1">
      <c r="A24" s="683"/>
      <c r="B24" s="686"/>
      <c r="C24" s="689"/>
      <c r="D24" s="355"/>
      <c r="E24" s="346"/>
      <c r="F24" s="692"/>
      <c r="G24" s="692"/>
      <c r="H24" s="695"/>
      <c r="I24" s="650">
        <f>I23*20+J23*-5</f>
        <v>0</v>
      </c>
      <c r="J24" s="649"/>
      <c r="K24" s="650">
        <f>K23*5+L23*-5</f>
        <v>0</v>
      </c>
      <c r="L24" s="649"/>
      <c r="M24" s="347">
        <f>M23*20</f>
        <v>0</v>
      </c>
      <c r="N24" s="347">
        <f>N23*50</f>
        <v>0</v>
      </c>
      <c r="O24" s="647"/>
      <c r="P24" s="347">
        <f>P23*-5</f>
        <v>0</v>
      </c>
      <c r="Q24" s="383">
        <f>IF(Q23&gt;0,VLOOKUP(Q23,'[2]Бодовање по времену доласка'!A198:B218,2,TRUE),0)</f>
        <v>0</v>
      </c>
      <c r="R24" s="636"/>
      <c r="S24" s="698"/>
      <c r="T24" s="322"/>
      <c r="U24" s="322"/>
      <c r="V24" s="322"/>
    </row>
    <row r="25" spans="1:22" ht="32.25" customHeight="1" thickBot="1">
      <c r="A25" s="620" t="s">
        <v>66</v>
      </c>
      <c r="B25" s="621"/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</row>
    <row r="26" spans="1:22" ht="32.25" customHeight="1">
      <c r="A26" s="614" t="str">
        <f>IF((S26&lt;&gt;"DNF"),RANK(S26,S26:S34,0),"DNF")</f>
        <v>DNF</v>
      </c>
      <c r="B26" s="617"/>
      <c r="C26" s="622"/>
      <c r="D26" s="349"/>
      <c r="E26" s="333"/>
      <c r="F26" s="625"/>
      <c r="G26" s="625"/>
      <c r="H26" s="628">
        <f>IF(AND(F26&gt;0,G26-F26&lt;V26),G26-F26,0)</f>
        <v>0</v>
      </c>
      <c r="I26" s="334" t="s">
        <v>170</v>
      </c>
      <c r="J26" s="335" t="s">
        <v>171</v>
      </c>
      <c r="K26" s="335" t="s">
        <v>170</v>
      </c>
      <c r="L26" s="336" t="s">
        <v>171</v>
      </c>
      <c r="M26" s="335" t="s">
        <v>172</v>
      </c>
      <c r="N26" s="337" t="s">
        <v>173</v>
      </c>
      <c r="O26" s="338">
        <f>IF(H26&gt;T26,H26-T26,0)</f>
        <v>0</v>
      </c>
      <c r="P26" s="337" t="s">
        <v>174</v>
      </c>
      <c r="Q26" s="337" t="s">
        <v>175</v>
      </c>
      <c r="R26" s="634"/>
      <c r="S26" s="637" t="str">
        <f>IF(H26&gt;0,SUM(I28:N28,O27,P28,Q28),"DNF")</f>
        <v>DNF</v>
      </c>
      <c r="T26" s="640">
        <v>0.125</v>
      </c>
      <c r="U26" s="641"/>
      <c r="V26" s="644">
        <v>0.1875</v>
      </c>
    </row>
    <row r="27" spans="1:22" ht="32.25" customHeight="1" thickBot="1">
      <c r="A27" s="615"/>
      <c r="B27" s="618"/>
      <c r="C27" s="623"/>
      <c r="D27" s="350"/>
      <c r="E27" s="339"/>
      <c r="F27" s="626"/>
      <c r="G27" s="626"/>
      <c r="H27" s="629"/>
      <c r="I27" s="340"/>
      <c r="J27" s="341"/>
      <c r="K27" s="342"/>
      <c r="L27" s="343"/>
      <c r="M27" s="342"/>
      <c r="N27" s="344">
        <f>R26</f>
        <v>0</v>
      </c>
      <c r="O27" s="646">
        <f>O26*-1440</f>
        <v>0</v>
      </c>
      <c r="P27" s="342"/>
      <c r="Q27" s="345"/>
      <c r="R27" s="635"/>
      <c r="S27" s="638"/>
      <c r="T27" s="642"/>
      <c r="U27" s="643"/>
      <c r="V27" s="645"/>
    </row>
    <row r="28" spans="1:22" ht="32.25" customHeight="1" thickBot="1">
      <c r="A28" s="616"/>
      <c r="B28" s="619"/>
      <c r="C28" s="624"/>
      <c r="D28" s="355"/>
      <c r="E28" s="346"/>
      <c r="F28" s="627"/>
      <c r="G28" s="627"/>
      <c r="H28" s="630"/>
      <c r="I28" s="648">
        <f>I27*20+J27*-5</f>
        <v>0</v>
      </c>
      <c r="J28" s="649"/>
      <c r="K28" s="650">
        <f>K27*5+L27*-5</f>
        <v>0</v>
      </c>
      <c r="L28" s="648"/>
      <c r="M28" s="347">
        <f>M27*20</f>
        <v>0</v>
      </c>
      <c r="N28" s="347">
        <f>N27*50</f>
        <v>0</v>
      </c>
      <c r="O28" s="647"/>
      <c r="P28" s="347">
        <f>P27*-5</f>
        <v>0</v>
      </c>
      <c r="Q28" s="383">
        <f>IF(Q27&gt;0,VLOOKUP(Q27,'[2]Бодовање по времену доласка'!A199:B218,2,TRUE),0)</f>
        <v>0</v>
      </c>
      <c r="R28" s="636"/>
      <c r="S28" s="639"/>
      <c r="T28" s="322"/>
      <c r="U28" s="322"/>
      <c r="V28" s="322"/>
    </row>
    <row r="29" spans="1:22" ht="32.25" customHeight="1">
      <c r="A29" s="614" t="str">
        <f>IF((S29&lt;&gt;"DNF"),RANK(S29,S26:S34,0),"DNF")</f>
        <v>DNF</v>
      </c>
      <c r="B29" s="617"/>
      <c r="C29" s="622"/>
      <c r="D29" s="349"/>
      <c r="E29" s="333"/>
      <c r="F29" s="631"/>
      <c r="G29" s="631"/>
      <c r="H29" s="628">
        <f>IF(AND(F29&gt;0,G29-F29&lt;V26),G29-F29,0)</f>
        <v>0</v>
      </c>
      <c r="I29" s="334" t="s">
        <v>170</v>
      </c>
      <c r="J29" s="335" t="s">
        <v>171</v>
      </c>
      <c r="K29" s="335" t="s">
        <v>170</v>
      </c>
      <c r="L29" s="336" t="s">
        <v>171</v>
      </c>
      <c r="M29" s="335" t="s">
        <v>172</v>
      </c>
      <c r="N29" s="337" t="s">
        <v>173</v>
      </c>
      <c r="O29" s="338">
        <f>IF(H29&gt;T26,H29-T26,0)</f>
        <v>0</v>
      </c>
      <c r="P29" s="337" t="s">
        <v>174</v>
      </c>
      <c r="Q29" s="337" t="s">
        <v>175</v>
      </c>
      <c r="R29" s="634"/>
      <c r="S29" s="637" t="str">
        <f>IF(H29&gt;0,SUM(I31:N31,O30,P31,Q31),"DNF")</f>
        <v>DNF</v>
      </c>
      <c r="T29" s="322"/>
      <c r="U29" s="322"/>
      <c r="V29" s="322"/>
    </row>
    <row r="30" spans="1:22" ht="32.25" customHeight="1">
      <c r="A30" s="615"/>
      <c r="B30" s="618"/>
      <c r="C30" s="623"/>
      <c r="D30" s="350"/>
      <c r="E30" s="339"/>
      <c r="F30" s="632"/>
      <c r="G30" s="632"/>
      <c r="H30" s="629"/>
      <c r="I30" s="351"/>
      <c r="J30" s="352"/>
      <c r="K30" s="353"/>
      <c r="L30" s="354"/>
      <c r="M30" s="342"/>
      <c r="N30" s="344">
        <f>R29</f>
        <v>0</v>
      </c>
      <c r="O30" s="646">
        <f>O29*-1440</f>
        <v>0</v>
      </c>
      <c r="P30" s="342"/>
      <c r="Q30" s="345"/>
      <c r="R30" s="635"/>
      <c r="S30" s="638"/>
      <c r="T30" s="322"/>
      <c r="U30" s="322"/>
      <c r="V30" s="322"/>
    </row>
    <row r="31" spans="1:22" ht="32.25" customHeight="1" thickBot="1">
      <c r="A31" s="616"/>
      <c r="B31" s="619"/>
      <c r="C31" s="624"/>
      <c r="D31" s="355"/>
      <c r="E31" s="346"/>
      <c r="F31" s="633"/>
      <c r="G31" s="633"/>
      <c r="H31" s="630"/>
      <c r="I31" s="648">
        <f>I30*20+J30*-5</f>
        <v>0</v>
      </c>
      <c r="J31" s="649"/>
      <c r="K31" s="650">
        <f>K30*5+L30*-5</f>
        <v>0</v>
      </c>
      <c r="L31" s="648"/>
      <c r="M31" s="347">
        <f>M30*20</f>
        <v>0</v>
      </c>
      <c r="N31" s="347">
        <f>N30*50</f>
        <v>0</v>
      </c>
      <c r="O31" s="647"/>
      <c r="P31" s="347">
        <f>P30*-5</f>
        <v>0</v>
      </c>
      <c r="Q31" s="383">
        <f>IF(Q30&gt;0,VLOOKUP(Q30,'[2]Бодовање по времену доласка'!A199:B218,2,TRUE),0)</f>
        <v>0</v>
      </c>
      <c r="R31" s="636"/>
      <c r="S31" s="639"/>
      <c r="T31" s="322"/>
      <c r="U31" s="322"/>
      <c r="V31" s="322"/>
    </row>
    <row r="32" spans="1:22" ht="32.25" customHeight="1">
      <c r="A32" s="614" t="str">
        <f>IF((S32&lt;&gt;"DNF"),RANK(S32,S26:S34,0),"DNF")</f>
        <v>DNF</v>
      </c>
      <c r="B32" s="617"/>
      <c r="C32" s="622"/>
      <c r="D32" s="349"/>
      <c r="E32" s="333"/>
      <c r="F32" s="631"/>
      <c r="G32" s="631"/>
      <c r="H32" s="628">
        <f>IF(AND(F32&gt;0,G32-F32&lt;V26),G32-F32,0)</f>
        <v>0</v>
      </c>
      <c r="I32" s="334" t="s">
        <v>170</v>
      </c>
      <c r="J32" s="335" t="s">
        <v>171</v>
      </c>
      <c r="K32" s="335" t="s">
        <v>170</v>
      </c>
      <c r="L32" s="336" t="s">
        <v>171</v>
      </c>
      <c r="M32" s="335" t="s">
        <v>172</v>
      </c>
      <c r="N32" s="337" t="s">
        <v>173</v>
      </c>
      <c r="O32" s="338">
        <f>IF(H32&gt;T26,H32-T26,0)</f>
        <v>0</v>
      </c>
      <c r="P32" s="337" t="s">
        <v>174</v>
      </c>
      <c r="Q32" s="337" t="s">
        <v>175</v>
      </c>
      <c r="R32" s="634"/>
      <c r="S32" s="637" t="str">
        <f>IF(H32&gt;0,SUM(I34:N34,O33,P34,Q34),"DNF")</f>
        <v>DNF</v>
      </c>
      <c r="T32" s="322"/>
      <c r="U32" s="322"/>
      <c r="V32" s="322"/>
    </row>
    <row r="33" spans="1:22" ht="32.25" customHeight="1">
      <c r="A33" s="615"/>
      <c r="B33" s="618"/>
      <c r="C33" s="623"/>
      <c r="D33" s="350"/>
      <c r="E33" s="339"/>
      <c r="F33" s="632"/>
      <c r="G33" s="632"/>
      <c r="H33" s="629"/>
      <c r="I33" s="351"/>
      <c r="J33" s="352"/>
      <c r="K33" s="353"/>
      <c r="L33" s="354"/>
      <c r="M33" s="342"/>
      <c r="N33" s="344">
        <f>R32</f>
        <v>0</v>
      </c>
      <c r="O33" s="646">
        <f>O32*-1440</f>
        <v>0</v>
      </c>
      <c r="P33" s="342"/>
      <c r="Q33" s="345"/>
      <c r="R33" s="635"/>
      <c r="S33" s="638"/>
      <c r="T33" s="322"/>
      <c r="U33" s="322"/>
      <c r="V33" s="322"/>
    </row>
    <row r="34" spans="1:22" ht="32.25" customHeight="1" thickBot="1">
      <c r="A34" s="616"/>
      <c r="B34" s="619"/>
      <c r="C34" s="624"/>
      <c r="D34" s="355"/>
      <c r="E34" s="346"/>
      <c r="F34" s="633"/>
      <c r="G34" s="633"/>
      <c r="H34" s="630"/>
      <c r="I34" s="648">
        <f>I33*20+J33*-5</f>
        <v>0</v>
      </c>
      <c r="J34" s="649"/>
      <c r="K34" s="650">
        <f>K33*5+L33*-5</f>
        <v>0</v>
      </c>
      <c r="L34" s="648"/>
      <c r="M34" s="347">
        <f>M33*20</f>
        <v>0</v>
      </c>
      <c r="N34" s="347">
        <f>N33*50</f>
        <v>0</v>
      </c>
      <c r="O34" s="647"/>
      <c r="P34" s="347">
        <f>P33*-5</f>
        <v>0</v>
      </c>
      <c r="Q34" s="383">
        <f>IF(Q33&gt;0,VLOOKUP(Q33,'[2]Бодовање по времену доласка'!A199:B218,2,TRUE),0)</f>
        <v>0</v>
      </c>
      <c r="R34" s="636"/>
      <c r="S34" s="639"/>
      <c r="T34" s="322"/>
      <c r="U34" s="322"/>
      <c r="V34" s="322"/>
    </row>
    <row r="35" spans="1:22" ht="32.25" customHeight="1" thickBot="1">
      <c r="A35" s="620" t="s">
        <v>35</v>
      </c>
      <c r="B35" s="621"/>
      <c r="C35" s="621"/>
      <c r="D35" s="621"/>
      <c r="E35" s="621"/>
      <c r="F35" s="621"/>
      <c r="G35" s="621"/>
      <c r="H35" s="621"/>
      <c r="I35" s="621"/>
      <c r="J35" s="621"/>
      <c r="K35" s="621"/>
      <c r="L35" s="621"/>
      <c r="M35" s="621"/>
      <c r="N35" s="621"/>
      <c r="O35" s="621"/>
      <c r="P35" s="621"/>
      <c r="Q35" s="621"/>
      <c r="R35" s="621"/>
      <c r="S35" s="621"/>
      <c r="T35" s="621"/>
      <c r="U35" s="621"/>
      <c r="V35" s="621"/>
    </row>
    <row r="36" spans="1:22" ht="32.25" customHeight="1">
      <c r="A36" s="614" t="str">
        <f>IF((S36&lt;&gt;"DNF"),RANK(S36,S36:S44,0),"DNF")</f>
        <v>DNF</v>
      </c>
      <c r="B36" s="617"/>
      <c r="C36" s="622"/>
      <c r="D36" s="349"/>
      <c r="E36" s="333"/>
      <c r="F36" s="625"/>
      <c r="G36" s="625"/>
      <c r="H36" s="628">
        <f>IF(AND(F36&gt;0,G36-F36&lt;V36),G36-F36,0)</f>
        <v>0</v>
      </c>
      <c r="I36" s="334" t="s">
        <v>170</v>
      </c>
      <c r="J36" s="335" t="s">
        <v>171</v>
      </c>
      <c r="K36" s="335" t="s">
        <v>170</v>
      </c>
      <c r="L36" s="336" t="s">
        <v>171</v>
      </c>
      <c r="M36" s="335" t="s">
        <v>172</v>
      </c>
      <c r="N36" s="337" t="s">
        <v>173</v>
      </c>
      <c r="O36" s="338">
        <f>IF(H36&gt;T36,H36-T36,0)</f>
        <v>0</v>
      </c>
      <c r="P36" s="337" t="s">
        <v>174</v>
      </c>
      <c r="Q36" s="337" t="s">
        <v>175</v>
      </c>
      <c r="R36" s="634"/>
      <c r="S36" s="637" t="str">
        <f>IF(H36&gt;0,SUM(I38:N38,O37,P38,Q38),"DNF")</f>
        <v>DNF</v>
      </c>
      <c r="T36" s="640">
        <v>0.125</v>
      </c>
      <c r="U36" s="641"/>
      <c r="V36" s="644">
        <v>0.1875</v>
      </c>
    </row>
    <row r="37" spans="1:22" ht="32.25" customHeight="1" thickBot="1">
      <c r="A37" s="615"/>
      <c r="B37" s="618"/>
      <c r="C37" s="623"/>
      <c r="D37" s="350"/>
      <c r="E37" s="339"/>
      <c r="F37" s="626"/>
      <c r="G37" s="626"/>
      <c r="H37" s="629"/>
      <c r="I37" s="340"/>
      <c r="J37" s="341"/>
      <c r="K37" s="342"/>
      <c r="L37" s="343"/>
      <c r="M37" s="342"/>
      <c r="N37" s="344">
        <f>R36</f>
        <v>0</v>
      </c>
      <c r="O37" s="646">
        <f>O36*-1440</f>
        <v>0</v>
      </c>
      <c r="P37" s="342"/>
      <c r="Q37" s="345"/>
      <c r="R37" s="635"/>
      <c r="S37" s="638"/>
      <c r="T37" s="642"/>
      <c r="U37" s="643"/>
      <c r="V37" s="645"/>
    </row>
    <row r="38" spans="1:22" ht="32.25" customHeight="1" thickBot="1">
      <c r="A38" s="616"/>
      <c r="B38" s="619"/>
      <c r="C38" s="624"/>
      <c r="D38" s="355"/>
      <c r="E38" s="346"/>
      <c r="F38" s="627"/>
      <c r="G38" s="627"/>
      <c r="H38" s="630"/>
      <c r="I38" s="648">
        <f>I37*20+J37*-5</f>
        <v>0</v>
      </c>
      <c r="J38" s="649"/>
      <c r="K38" s="650">
        <f>K37*5+L37*-5</f>
        <v>0</v>
      </c>
      <c r="L38" s="648"/>
      <c r="M38" s="347">
        <f>M37*20</f>
        <v>0</v>
      </c>
      <c r="N38" s="347">
        <f>N37*50</f>
        <v>0</v>
      </c>
      <c r="O38" s="647"/>
      <c r="P38" s="347">
        <f>P37*-5</f>
        <v>0</v>
      </c>
      <c r="Q38" s="383">
        <f>IF(Q37&gt;0,VLOOKUP(Q37,'[2]Бодовање по времену доласка'!A199:B218,2,TRUE),0)</f>
        <v>0</v>
      </c>
      <c r="R38" s="636"/>
      <c r="S38" s="639"/>
      <c r="T38" s="322"/>
      <c r="U38" s="322"/>
      <c r="V38" s="322"/>
    </row>
    <row r="39" spans="1:22" ht="32.25" customHeight="1">
      <c r="A39" s="614" t="str">
        <f>IF((S39&lt;&gt;"DNF"),RANK(S39,S36:S44,0),"DNF")</f>
        <v>DNF</v>
      </c>
      <c r="B39" s="617"/>
      <c r="C39" s="622"/>
      <c r="D39" s="349"/>
      <c r="E39" s="333"/>
      <c r="F39" s="631"/>
      <c r="G39" s="631"/>
      <c r="H39" s="628">
        <f>IF(AND(F39&gt;0,G39-F39&lt;V36),G39-F39,0)</f>
        <v>0</v>
      </c>
      <c r="I39" s="334" t="s">
        <v>170</v>
      </c>
      <c r="J39" s="335" t="s">
        <v>171</v>
      </c>
      <c r="K39" s="335" t="s">
        <v>170</v>
      </c>
      <c r="L39" s="336" t="s">
        <v>171</v>
      </c>
      <c r="M39" s="335" t="s">
        <v>172</v>
      </c>
      <c r="N39" s="337" t="s">
        <v>173</v>
      </c>
      <c r="O39" s="338">
        <f>IF(H39&gt;T36,H39-T36,0)</f>
        <v>0</v>
      </c>
      <c r="P39" s="337" t="s">
        <v>174</v>
      </c>
      <c r="Q39" s="337" t="s">
        <v>175</v>
      </c>
      <c r="R39" s="634"/>
      <c r="S39" s="637" t="str">
        <f>IF(H39&gt;0,SUM(I41:N41,O40,P41,Q41),"DNF")</f>
        <v>DNF</v>
      </c>
      <c r="T39" s="322"/>
      <c r="U39" s="322"/>
      <c r="V39" s="322"/>
    </row>
    <row r="40" spans="1:22" ht="32.25" customHeight="1">
      <c r="A40" s="615"/>
      <c r="B40" s="618"/>
      <c r="C40" s="623"/>
      <c r="D40" s="350"/>
      <c r="E40" s="339"/>
      <c r="F40" s="632"/>
      <c r="G40" s="632"/>
      <c r="H40" s="629"/>
      <c r="I40" s="351"/>
      <c r="J40" s="352"/>
      <c r="K40" s="353"/>
      <c r="L40" s="354"/>
      <c r="M40" s="342"/>
      <c r="N40" s="344">
        <f>R39</f>
        <v>0</v>
      </c>
      <c r="O40" s="646">
        <f>O39*-1440</f>
        <v>0</v>
      </c>
      <c r="P40" s="342"/>
      <c r="Q40" s="345"/>
      <c r="R40" s="635"/>
      <c r="S40" s="638"/>
      <c r="T40" s="322"/>
      <c r="U40" s="322"/>
      <c r="V40" s="322"/>
    </row>
    <row r="41" spans="1:22" ht="32.25" customHeight="1" thickBot="1">
      <c r="A41" s="616"/>
      <c r="B41" s="619"/>
      <c r="C41" s="624"/>
      <c r="D41" s="355"/>
      <c r="E41" s="346"/>
      <c r="F41" s="633"/>
      <c r="G41" s="633"/>
      <c r="H41" s="630"/>
      <c r="I41" s="648">
        <f>I40*20+J40*-5</f>
        <v>0</v>
      </c>
      <c r="J41" s="649"/>
      <c r="K41" s="650">
        <f>K40*5+L40*-5</f>
        <v>0</v>
      </c>
      <c r="L41" s="648"/>
      <c r="M41" s="347">
        <f>M40*20</f>
        <v>0</v>
      </c>
      <c r="N41" s="347">
        <f>N40*50</f>
        <v>0</v>
      </c>
      <c r="O41" s="647"/>
      <c r="P41" s="347">
        <f>P40*-5</f>
        <v>0</v>
      </c>
      <c r="Q41" s="383">
        <f>IF(Q40&gt;0,VLOOKUP(Q40,'[2]Бодовање по времену доласка'!A199:B218,2,TRUE),0)</f>
        <v>0</v>
      </c>
      <c r="R41" s="636"/>
      <c r="S41" s="639"/>
      <c r="T41" s="322"/>
      <c r="U41" s="322"/>
      <c r="V41" s="322"/>
    </row>
    <row r="42" spans="1:22" ht="32.25" customHeight="1">
      <c r="A42" s="614" t="str">
        <f>IF((S42&lt;&gt;"DNF"),RANK(S42,S36:S44,0),"DNF")</f>
        <v>DNF</v>
      </c>
      <c r="B42" s="617"/>
      <c r="C42" s="622"/>
      <c r="D42" s="349"/>
      <c r="E42" s="333"/>
      <c r="F42" s="631"/>
      <c r="G42" s="631"/>
      <c r="H42" s="628">
        <f>IF(AND(F42&gt;0,G42-F42&lt;V36),G42-F42,0)</f>
        <v>0</v>
      </c>
      <c r="I42" s="334" t="s">
        <v>170</v>
      </c>
      <c r="J42" s="335" t="s">
        <v>171</v>
      </c>
      <c r="K42" s="335" t="s">
        <v>170</v>
      </c>
      <c r="L42" s="336" t="s">
        <v>171</v>
      </c>
      <c r="M42" s="335" t="s">
        <v>172</v>
      </c>
      <c r="N42" s="337" t="s">
        <v>173</v>
      </c>
      <c r="O42" s="338">
        <f>IF(H42&gt;T36,H42-T36,0)</f>
        <v>0</v>
      </c>
      <c r="P42" s="337" t="s">
        <v>174</v>
      </c>
      <c r="Q42" s="337" t="s">
        <v>175</v>
      </c>
      <c r="R42" s="634"/>
      <c r="S42" s="637" t="str">
        <f>IF(H42&gt;0,SUM(I44:N44,O43,P44,Q44),"DNF")</f>
        <v>DNF</v>
      </c>
      <c r="T42" s="322"/>
      <c r="U42" s="322"/>
      <c r="V42" s="322"/>
    </row>
    <row r="43" spans="1:22" ht="32.25" customHeight="1">
      <c r="A43" s="615"/>
      <c r="B43" s="618"/>
      <c r="C43" s="623"/>
      <c r="D43" s="350"/>
      <c r="E43" s="339"/>
      <c r="F43" s="632"/>
      <c r="G43" s="632"/>
      <c r="H43" s="629"/>
      <c r="I43" s="351"/>
      <c r="J43" s="352"/>
      <c r="K43" s="353"/>
      <c r="L43" s="354"/>
      <c r="M43" s="342"/>
      <c r="N43" s="344">
        <f>R42</f>
        <v>0</v>
      </c>
      <c r="O43" s="646">
        <f>O42*-1440</f>
        <v>0</v>
      </c>
      <c r="P43" s="342"/>
      <c r="Q43" s="345"/>
      <c r="R43" s="635"/>
      <c r="S43" s="638"/>
      <c r="T43" s="322"/>
      <c r="U43" s="322"/>
      <c r="V43" s="322"/>
    </row>
    <row r="44" spans="1:22" ht="32.25" customHeight="1" thickBot="1">
      <c r="A44" s="616"/>
      <c r="B44" s="619"/>
      <c r="C44" s="624"/>
      <c r="D44" s="355"/>
      <c r="E44" s="346"/>
      <c r="F44" s="633"/>
      <c r="G44" s="633"/>
      <c r="H44" s="630"/>
      <c r="I44" s="648">
        <f>I43*20+J43*-5</f>
        <v>0</v>
      </c>
      <c r="J44" s="649"/>
      <c r="K44" s="650">
        <f>K43*5+L43*-5</f>
        <v>0</v>
      </c>
      <c r="L44" s="648"/>
      <c r="M44" s="347">
        <f>M43*20</f>
        <v>0</v>
      </c>
      <c r="N44" s="347">
        <f>N43*50</f>
        <v>0</v>
      </c>
      <c r="O44" s="647"/>
      <c r="P44" s="347">
        <f>P43*-5</f>
        <v>0</v>
      </c>
      <c r="Q44" s="383">
        <f>IF(Q43&gt;0,VLOOKUP(Q43,'[2]Бодовање по времену доласка'!A199:B218,2,TRUE),0)</f>
        <v>0</v>
      </c>
      <c r="R44" s="636"/>
      <c r="S44" s="639"/>
      <c r="T44" s="322"/>
      <c r="U44" s="322"/>
      <c r="V44" s="322"/>
    </row>
    <row r="45" spans="1:22" ht="32.25" customHeight="1" thickBot="1">
      <c r="A45" s="620" t="s">
        <v>26</v>
      </c>
      <c r="B45" s="621"/>
      <c r="C45" s="621"/>
      <c r="D45" s="621"/>
      <c r="E45" s="621"/>
      <c r="F45" s="621"/>
      <c r="G45" s="621"/>
      <c r="H45" s="621"/>
      <c r="I45" s="621"/>
      <c r="J45" s="621"/>
      <c r="K45" s="621"/>
      <c r="L45" s="621"/>
      <c r="M45" s="621"/>
      <c r="N45" s="621"/>
      <c r="O45" s="621"/>
      <c r="P45" s="621"/>
      <c r="Q45" s="621"/>
      <c r="R45" s="621"/>
      <c r="S45" s="621"/>
      <c r="T45" s="621"/>
      <c r="U45" s="621"/>
      <c r="V45" s="621"/>
    </row>
    <row r="46" spans="1:22" ht="32.25" customHeight="1">
      <c r="A46" s="614">
        <v>1</v>
      </c>
      <c r="B46" s="617" t="s">
        <v>182</v>
      </c>
      <c r="C46" s="622" t="s">
        <v>73</v>
      </c>
      <c r="D46" s="332" t="s">
        <v>183</v>
      </c>
      <c r="E46" s="333"/>
      <c r="F46" s="625">
        <v>0.44097222222222227</v>
      </c>
      <c r="G46" s="625">
        <v>0.49780092592592595</v>
      </c>
      <c r="H46" s="628">
        <f>IF(AND(F46&gt;0,G46-F46&lt;V46),G46-F46,0)</f>
        <v>5.6828703703703687E-2</v>
      </c>
      <c r="I46" s="334" t="s">
        <v>170</v>
      </c>
      <c r="J46" s="335" t="s">
        <v>171</v>
      </c>
      <c r="K46" s="335" t="s">
        <v>170</v>
      </c>
      <c r="L46" s="336" t="s">
        <v>171</v>
      </c>
      <c r="M46" s="335" t="s">
        <v>172</v>
      </c>
      <c r="N46" s="337" t="s">
        <v>173</v>
      </c>
      <c r="O46" s="338">
        <f>IF(H46&gt;T46,H46-T46,0)</f>
        <v>0</v>
      </c>
      <c r="P46" s="337" t="s">
        <v>174</v>
      </c>
      <c r="Q46" s="337" t="s">
        <v>175</v>
      </c>
      <c r="R46" s="634"/>
      <c r="S46" s="637">
        <f>IF(H46&gt;0,SUM(I48:N48,O47,P48,Q48),"DNF")</f>
        <v>450</v>
      </c>
      <c r="T46" s="640">
        <v>0.125</v>
      </c>
      <c r="U46" s="641"/>
      <c r="V46" s="644">
        <v>0.1875</v>
      </c>
    </row>
    <row r="47" spans="1:22" ht="32.25" customHeight="1" thickBot="1">
      <c r="A47" s="615"/>
      <c r="B47" s="618"/>
      <c r="C47" s="623"/>
      <c r="D47" s="332" t="s">
        <v>184</v>
      </c>
      <c r="E47" s="339"/>
      <c r="F47" s="626"/>
      <c r="G47" s="626"/>
      <c r="H47" s="629"/>
      <c r="I47" s="340"/>
      <c r="J47" s="341"/>
      <c r="K47" s="342"/>
      <c r="L47" s="343"/>
      <c r="M47" s="342"/>
      <c r="N47" s="344">
        <v>7</v>
      </c>
      <c r="O47" s="646">
        <f>O46*-1440</f>
        <v>0</v>
      </c>
      <c r="P47" s="342"/>
      <c r="Q47" s="345">
        <v>1</v>
      </c>
      <c r="R47" s="635"/>
      <c r="S47" s="638"/>
      <c r="T47" s="642"/>
      <c r="U47" s="643"/>
      <c r="V47" s="645"/>
    </row>
    <row r="48" spans="1:22" ht="32.25" customHeight="1" thickBot="1">
      <c r="A48" s="616"/>
      <c r="B48" s="619"/>
      <c r="C48" s="624"/>
      <c r="D48" s="396" t="s">
        <v>185</v>
      </c>
      <c r="E48" s="346"/>
      <c r="F48" s="627"/>
      <c r="G48" s="627"/>
      <c r="H48" s="630"/>
      <c r="I48" s="648">
        <f>I47*20+J47*-5</f>
        <v>0</v>
      </c>
      <c r="J48" s="649"/>
      <c r="K48" s="650">
        <f>K47*5+L47*-5</f>
        <v>0</v>
      </c>
      <c r="L48" s="648"/>
      <c r="M48" s="347">
        <f>M47*20</f>
        <v>0</v>
      </c>
      <c r="N48" s="347">
        <f>N47*50</f>
        <v>350</v>
      </c>
      <c r="O48" s="647"/>
      <c r="P48" s="347">
        <f>P47*-5</f>
        <v>0</v>
      </c>
      <c r="Q48" s="383">
        <v>100</v>
      </c>
      <c r="R48" s="636"/>
      <c r="S48" s="639"/>
      <c r="T48" s="322"/>
      <c r="U48" s="322"/>
      <c r="V48" s="322"/>
    </row>
    <row r="49" spans="1:22" ht="32.25" customHeight="1">
      <c r="A49" s="614">
        <v>2</v>
      </c>
      <c r="B49" s="617" t="s">
        <v>186</v>
      </c>
      <c r="C49" s="622" t="s">
        <v>73</v>
      </c>
      <c r="D49" s="332" t="s">
        <v>187</v>
      </c>
      <c r="E49" s="333"/>
      <c r="F49" s="625">
        <v>0.4236111111111111</v>
      </c>
      <c r="G49" s="625">
        <v>0.48402777777777778</v>
      </c>
      <c r="H49" s="628">
        <f>IF(AND(F49&gt;0,G49-F49&lt;V46),G49-F49,0)</f>
        <v>6.0416666666666674E-2</v>
      </c>
      <c r="I49" s="334" t="s">
        <v>170</v>
      </c>
      <c r="J49" s="335" t="s">
        <v>171</v>
      </c>
      <c r="K49" s="335" t="s">
        <v>170</v>
      </c>
      <c r="L49" s="336" t="s">
        <v>171</v>
      </c>
      <c r="M49" s="335" t="s">
        <v>172</v>
      </c>
      <c r="N49" s="337" t="s">
        <v>173</v>
      </c>
      <c r="O49" s="338">
        <f>IF(H49&gt;T46,H49-T46,0)</f>
        <v>0</v>
      </c>
      <c r="P49" s="337" t="s">
        <v>174</v>
      </c>
      <c r="Q49" s="337" t="s">
        <v>175</v>
      </c>
      <c r="R49" s="634"/>
      <c r="S49" s="637">
        <f>IF(H49&gt;0,SUM(I51:N51,O50,P51,Q51),"DNF")</f>
        <v>430</v>
      </c>
      <c r="T49" s="322"/>
      <c r="U49" s="322"/>
      <c r="V49" s="322"/>
    </row>
    <row r="50" spans="1:22" ht="32.25" customHeight="1">
      <c r="A50" s="615"/>
      <c r="B50" s="618"/>
      <c r="C50" s="623"/>
      <c r="D50" s="332" t="s">
        <v>188</v>
      </c>
      <c r="E50" s="339"/>
      <c r="F50" s="626"/>
      <c r="G50" s="626"/>
      <c r="H50" s="629"/>
      <c r="I50" s="351"/>
      <c r="J50" s="352"/>
      <c r="K50" s="353"/>
      <c r="L50" s="354"/>
      <c r="M50" s="342"/>
      <c r="N50" s="344">
        <v>7</v>
      </c>
      <c r="O50" s="646">
        <f>O49*-1440</f>
        <v>0</v>
      </c>
      <c r="P50" s="342"/>
      <c r="Q50" s="345">
        <v>2</v>
      </c>
      <c r="R50" s="635"/>
      <c r="S50" s="638"/>
      <c r="T50" s="322"/>
      <c r="U50" s="322"/>
      <c r="V50" s="322"/>
    </row>
    <row r="51" spans="1:22" ht="32.25" customHeight="1" thickBot="1">
      <c r="A51" s="616"/>
      <c r="B51" s="619"/>
      <c r="C51" s="624"/>
      <c r="D51" s="396" t="s">
        <v>189</v>
      </c>
      <c r="E51" s="346"/>
      <c r="F51" s="627"/>
      <c r="G51" s="627"/>
      <c r="H51" s="630"/>
      <c r="I51" s="648">
        <f>I50*20+J50*-5</f>
        <v>0</v>
      </c>
      <c r="J51" s="649"/>
      <c r="K51" s="650">
        <f>K50*5+L50*-5</f>
        <v>0</v>
      </c>
      <c r="L51" s="648"/>
      <c r="M51" s="347">
        <f>M50*20</f>
        <v>0</v>
      </c>
      <c r="N51" s="347">
        <f>N50*50</f>
        <v>350</v>
      </c>
      <c r="O51" s="647"/>
      <c r="P51" s="347">
        <f>P50*-5</f>
        <v>0</v>
      </c>
      <c r="Q51" s="383">
        <v>80</v>
      </c>
      <c r="R51" s="636"/>
      <c r="S51" s="639"/>
      <c r="T51" s="322"/>
      <c r="U51" s="322"/>
      <c r="V51" s="322"/>
    </row>
    <row r="52" spans="1:22" ht="32.25" customHeight="1">
      <c r="A52" s="614">
        <v>3</v>
      </c>
      <c r="B52" s="617" t="s">
        <v>190</v>
      </c>
      <c r="C52" s="622" t="s">
        <v>74</v>
      </c>
      <c r="D52" s="332" t="s">
        <v>191</v>
      </c>
      <c r="E52" s="333"/>
      <c r="F52" s="625">
        <v>0.4375</v>
      </c>
      <c r="G52" s="625">
        <v>0.53900462962962969</v>
      </c>
      <c r="H52" s="628">
        <f>IF(AND(F52&gt;0,G52-F52&lt;V46),G52-F52,0)</f>
        <v>0.10150462962962969</v>
      </c>
      <c r="I52" s="334" t="s">
        <v>170</v>
      </c>
      <c r="J52" s="335" t="s">
        <v>171</v>
      </c>
      <c r="K52" s="335" t="s">
        <v>170</v>
      </c>
      <c r="L52" s="336" t="s">
        <v>171</v>
      </c>
      <c r="M52" s="335" t="s">
        <v>172</v>
      </c>
      <c r="N52" s="337" t="s">
        <v>173</v>
      </c>
      <c r="O52" s="338">
        <f>IF(H52&gt;T46,H52-T46,0)</f>
        <v>0</v>
      </c>
      <c r="P52" s="337" t="s">
        <v>174</v>
      </c>
      <c r="Q52" s="337" t="s">
        <v>175</v>
      </c>
      <c r="R52" s="634"/>
      <c r="S52" s="637">
        <f>IF(H52&gt;0,SUM(I54:N54,O53,P54,Q54),"DNF")</f>
        <v>410</v>
      </c>
      <c r="T52" s="322"/>
      <c r="U52" s="322"/>
      <c r="V52" s="322"/>
    </row>
    <row r="53" spans="1:22" ht="32.25" customHeight="1">
      <c r="A53" s="615"/>
      <c r="B53" s="618"/>
      <c r="C53" s="623"/>
      <c r="D53" s="332" t="s">
        <v>192</v>
      </c>
      <c r="E53" s="339"/>
      <c r="F53" s="626"/>
      <c r="G53" s="626"/>
      <c r="H53" s="629"/>
      <c r="I53" s="351"/>
      <c r="J53" s="352"/>
      <c r="K53" s="353"/>
      <c r="L53" s="354"/>
      <c r="M53" s="342"/>
      <c r="N53" s="344">
        <v>7</v>
      </c>
      <c r="O53" s="646">
        <f>O52*-1440</f>
        <v>0</v>
      </c>
      <c r="P53" s="342"/>
      <c r="Q53" s="345">
        <v>3</v>
      </c>
      <c r="R53" s="635"/>
      <c r="S53" s="638"/>
      <c r="T53" s="322"/>
      <c r="U53" s="322"/>
      <c r="V53" s="322"/>
    </row>
    <row r="54" spans="1:22" ht="32.25" customHeight="1" thickBot="1">
      <c r="A54" s="616"/>
      <c r="B54" s="619"/>
      <c r="C54" s="624"/>
      <c r="D54" s="396" t="s">
        <v>193</v>
      </c>
      <c r="E54" s="346"/>
      <c r="F54" s="627"/>
      <c r="G54" s="627"/>
      <c r="H54" s="630"/>
      <c r="I54" s="648">
        <f>I53*20+J53*-5</f>
        <v>0</v>
      </c>
      <c r="J54" s="649"/>
      <c r="K54" s="650">
        <f>K53*5+L53*-5</f>
        <v>0</v>
      </c>
      <c r="L54" s="648"/>
      <c r="M54" s="347">
        <f>M53*20</f>
        <v>0</v>
      </c>
      <c r="N54" s="347">
        <f>N53*50</f>
        <v>350</v>
      </c>
      <c r="O54" s="647"/>
      <c r="P54" s="347">
        <f>P53*-5</f>
        <v>0</v>
      </c>
      <c r="Q54" s="383">
        <v>60</v>
      </c>
      <c r="R54" s="636"/>
      <c r="S54" s="639"/>
      <c r="T54" s="322"/>
      <c r="U54" s="322"/>
      <c r="V54" s="322"/>
    </row>
    <row r="55" spans="1:22" ht="32.25" customHeight="1">
      <c r="A55" s="614" t="str">
        <f>IF((S55&lt;&gt;"DNF"),RANK(S55,S46:S57,0),"DNF")</f>
        <v>DNF</v>
      </c>
      <c r="B55" s="617"/>
      <c r="C55" s="622"/>
      <c r="D55" s="332"/>
      <c r="E55" s="333"/>
      <c r="F55" s="625"/>
      <c r="G55" s="625"/>
      <c r="H55" s="628"/>
      <c r="I55" s="334" t="s">
        <v>170</v>
      </c>
      <c r="J55" s="335" t="s">
        <v>171</v>
      </c>
      <c r="K55" s="335" t="s">
        <v>170</v>
      </c>
      <c r="L55" s="336" t="s">
        <v>171</v>
      </c>
      <c r="M55" s="335" t="s">
        <v>172</v>
      </c>
      <c r="N55" s="337" t="s">
        <v>173</v>
      </c>
      <c r="O55" s="338">
        <f>IF(H55&gt;T46,H55-T46,0)</f>
        <v>0</v>
      </c>
      <c r="P55" s="337" t="s">
        <v>174</v>
      </c>
      <c r="Q55" s="337" t="s">
        <v>175</v>
      </c>
      <c r="R55" s="634"/>
      <c r="S55" s="637" t="str">
        <f>IF(H55&gt;0,SUM(I57:N57,O56,P57,Q57),"DNF")</f>
        <v>DNF</v>
      </c>
      <c r="T55" s="322"/>
      <c r="U55" s="322"/>
      <c r="V55" s="322"/>
    </row>
    <row r="56" spans="1:22" ht="32.25" customHeight="1">
      <c r="A56" s="615"/>
      <c r="B56" s="618"/>
      <c r="C56" s="623"/>
      <c r="D56" s="332"/>
      <c r="E56" s="339"/>
      <c r="F56" s="626"/>
      <c r="G56" s="626"/>
      <c r="H56" s="629"/>
      <c r="I56" s="351"/>
      <c r="J56" s="352"/>
      <c r="K56" s="353"/>
      <c r="L56" s="354"/>
      <c r="M56" s="356"/>
      <c r="N56" s="344">
        <f>R55</f>
        <v>0</v>
      </c>
      <c r="O56" s="646">
        <f>O55*-1440</f>
        <v>0</v>
      </c>
      <c r="P56" s="342"/>
      <c r="Q56" s="345"/>
      <c r="R56" s="635"/>
      <c r="S56" s="638"/>
      <c r="T56" s="322"/>
      <c r="U56" s="322"/>
      <c r="V56" s="322"/>
    </row>
    <row r="57" spans="1:22" ht="32.25" customHeight="1" thickBot="1">
      <c r="A57" s="616"/>
      <c r="B57" s="619"/>
      <c r="C57" s="624"/>
      <c r="D57" s="396"/>
      <c r="E57" s="346"/>
      <c r="F57" s="627"/>
      <c r="G57" s="627"/>
      <c r="H57" s="630"/>
      <c r="I57" s="648">
        <f>I56*20+J56*-5</f>
        <v>0</v>
      </c>
      <c r="J57" s="649"/>
      <c r="K57" s="650">
        <f>K56*5+L56*-5</f>
        <v>0</v>
      </c>
      <c r="L57" s="648"/>
      <c r="M57" s="347">
        <f>M56*20</f>
        <v>0</v>
      </c>
      <c r="N57" s="347">
        <f>N56*50</f>
        <v>0</v>
      </c>
      <c r="O57" s="647"/>
      <c r="P57" s="347">
        <f>P56*-5</f>
        <v>0</v>
      </c>
      <c r="Q57" s="383">
        <f>IF(Q56&gt;0,VLOOKUP(Q56,'[2]Бодовање по времену доласка'!A199:B218,2,TRUE),0)</f>
        <v>0</v>
      </c>
      <c r="R57" s="636"/>
      <c r="S57" s="639"/>
      <c r="T57" s="322"/>
      <c r="U57" s="322"/>
      <c r="V57" s="322"/>
    </row>
    <row r="58" spans="1:22" ht="32.25" customHeight="1" thickBot="1">
      <c r="A58" s="620" t="s">
        <v>25</v>
      </c>
      <c r="B58" s="621"/>
      <c r="C58" s="621"/>
      <c r="D58" s="621"/>
      <c r="E58" s="621"/>
      <c r="F58" s="621"/>
      <c r="G58" s="621"/>
      <c r="H58" s="621"/>
      <c r="I58" s="621"/>
      <c r="J58" s="621"/>
      <c r="K58" s="621"/>
      <c r="L58" s="621"/>
      <c r="M58" s="621"/>
      <c r="N58" s="621"/>
      <c r="O58" s="621"/>
      <c r="P58" s="621"/>
      <c r="Q58" s="621"/>
      <c r="R58" s="621"/>
      <c r="S58" s="621"/>
      <c r="T58" s="621"/>
      <c r="U58" s="621"/>
      <c r="V58" s="621"/>
    </row>
    <row r="59" spans="1:22" ht="32.25" customHeight="1">
      <c r="A59" s="614">
        <v>1</v>
      </c>
      <c r="B59" s="617" t="s">
        <v>182</v>
      </c>
      <c r="C59" s="622" t="s">
        <v>73</v>
      </c>
      <c r="D59" s="332" t="s">
        <v>194</v>
      </c>
      <c r="E59" s="333"/>
      <c r="F59" s="625">
        <v>0.43402777777777773</v>
      </c>
      <c r="G59" s="625">
        <v>0.4846064814814815</v>
      </c>
      <c r="H59" s="628">
        <f>IF(AND(F59&gt;0,G59-F59&lt;V59),G59-F59,0)</f>
        <v>5.0578703703703765E-2</v>
      </c>
      <c r="I59" s="334" t="s">
        <v>170</v>
      </c>
      <c r="J59" s="335" t="s">
        <v>171</v>
      </c>
      <c r="K59" s="335" t="s">
        <v>170</v>
      </c>
      <c r="L59" s="336" t="s">
        <v>171</v>
      </c>
      <c r="M59" s="335" t="s">
        <v>172</v>
      </c>
      <c r="N59" s="337" t="s">
        <v>173</v>
      </c>
      <c r="O59" s="338">
        <f>IF(H59&gt;T59,H59-T59,0)</f>
        <v>0</v>
      </c>
      <c r="P59" s="337" t="s">
        <v>174</v>
      </c>
      <c r="Q59" s="337" t="s">
        <v>175</v>
      </c>
      <c r="R59" s="634"/>
      <c r="S59" s="637">
        <f>IF(H59&gt;0,SUM(I61:N61,O60,P61,Q61),"DNF")</f>
        <v>500</v>
      </c>
      <c r="T59" s="640">
        <v>0.125</v>
      </c>
      <c r="U59" s="641"/>
      <c r="V59" s="644">
        <v>0.1875</v>
      </c>
    </row>
    <row r="60" spans="1:22" ht="32.25" customHeight="1" thickBot="1">
      <c r="A60" s="615"/>
      <c r="B60" s="618"/>
      <c r="C60" s="623"/>
      <c r="D60" s="332" t="s">
        <v>195</v>
      </c>
      <c r="E60" s="339"/>
      <c r="F60" s="626"/>
      <c r="G60" s="626"/>
      <c r="H60" s="629"/>
      <c r="I60" s="340"/>
      <c r="J60" s="341"/>
      <c r="K60" s="342"/>
      <c r="L60" s="343"/>
      <c r="M60" s="342"/>
      <c r="N60" s="344">
        <v>8</v>
      </c>
      <c r="O60" s="646">
        <f>O59*-1440</f>
        <v>0</v>
      </c>
      <c r="P60" s="342"/>
      <c r="Q60" s="345">
        <v>1</v>
      </c>
      <c r="R60" s="635"/>
      <c r="S60" s="638"/>
      <c r="T60" s="642"/>
      <c r="U60" s="643"/>
      <c r="V60" s="645"/>
    </row>
    <row r="61" spans="1:22" ht="32.25" customHeight="1" thickBot="1">
      <c r="A61" s="616"/>
      <c r="B61" s="619"/>
      <c r="C61" s="624"/>
      <c r="D61" s="396" t="s">
        <v>196</v>
      </c>
      <c r="E61" s="346"/>
      <c r="F61" s="627"/>
      <c r="G61" s="627"/>
      <c r="H61" s="630"/>
      <c r="I61" s="648">
        <f>I60*20+J60*-5</f>
        <v>0</v>
      </c>
      <c r="J61" s="649"/>
      <c r="K61" s="650">
        <f>K60*5+L60*-5</f>
        <v>0</v>
      </c>
      <c r="L61" s="648"/>
      <c r="M61" s="347">
        <f>M60*20</f>
        <v>0</v>
      </c>
      <c r="N61" s="347">
        <f>N60*50</f>
        <v>400</v>
      </c>
      <c r="O61" s="647"/>
      <c r="P61" s="347">
        <f>P60*-5</f>
        <v>0</v>
      </c>
      <c r="Q61" s="383">
        <v>100</v>
      </c>
      <c r="R61" s="636"/>
      <c r="S61" s="639"/>
      <c r="T61" s="322"/>
      <c r="U61" s="322"/>
      <c r="V61" s="322"/>
    </row>
    <row r="62" spans="1:22" ht="32.25" customHeight="1">
      <c r="A62" s="614">
        <v>2</v>
      </c>
      <c r="B62" s="617" t="s">
        <v>186</v>
      </c>
      <c r="C62" s="622" t="s">
        <v>73</v>
      </c>
      <c r="D62" s="332" t="s">
        <v>233</v>
      </c>
      <c r="E62" s="333"/>
      <c r="F62" s="625">
        <v>0.4201388888888889</v>
      </c>
      <c r="G62" s="625">
        <v>0.48807870370370371</v>
      </c>
      <c r="H62" s="628">
        <f>IF(AND(F62&gt;0,G62-F62&lt;V59),G62-F62,0)</f>
        <v>6.7939814814814814E-2</v>
      </c>
      <c r="I62" s="334" t="s">
        <v>170</v>
      </c>
      <c r="J62" s="335" t="s">
        <v>171</v>
      </c>
      <c r="K62" s="335" t="s">
        <v>170</v>
      </c>
      <c r="L62" s="336" t="s">
        <v>171</v>
      </c>
      <c r="M62" s="335" t="s">
        <v>172</v>
      </c>
      <c r="N62" s="337" t="s">
        <v>173</v>
      </c>
      <c r="O62" s="338">
        <f>IF(H62&gt;T59,H62-T59,0)</f>
        <v>0</v>
      </c>
      <c r="P62" s="337" t="s">
        <v>174</v>
      </c>
      <c r="Q62" s="337" t="s">
        <v>175</v>
      </c>
      <c r="R62" s="634"/>
      <c r="S62" s="637">
        <f>IF(H62&gt;0,SUM(I64:N64,O63,P64,Q64),"DNF")</f>
        <v>480</v>
      </c>
      <c r="T62" s="322"/>
      <c r="U62" s="322"/>
      <c r="V62" s="322"/>
    </row>
    <row r="63" spans="1:22" ht="32.25" customHeight="1">
      <c r="A63" s="615"/>
      <c r="B63" s="618"/>
      <c r="C63" s="623"/>
      <c r="D63" s="332" t="s">
        <v>234</v>
      </c>
      <c r="E63" s="339"/>
      <c r="F63" s="626"/>
      <c r="G63" s="626"/>
      <c r="H63" s="629"/>
      <c r="I63" s="351"/>
      <c r="J63" s="352"/>
      <c r="K63" s="353"/>
      <c r="L63" s="354"/>
      <c r="M63" s="364"/>
      <c r="N63" s="344">
        <v>8</v>
      </c>
      <c r="O63" s="646">
        <v>0</v>
      </c>
      <c r="P63" s="342"/>
      <c r="Q63" s="345">
        <v>2</v>
      </c>
      <c r="R63" s="635"/>
      <c r="S63" s="638"/>
      <c r="T63" s="322"/>
      <c r="U63" s="322"/>
      <c r="V63" s="322"/>
    </row>
    <row r="64" spans="1:22" ht="32.25" customHeight="1" thickBot="1">
      <c r="A64" s="616"/>
      <c r="B64" s="619"/>
      <c r="C64" s="624"/>
      <c r="D64" s="396" t="s">
        <v>357</v>
      </c>
      <c r="E64" s="346"/>
      <c r="F64" s="627"/>
      <c r="G64" s="627"/>
      <c r="H64" s="630"/>
      <c r="I64" s="648">
        <f>I63*20+J63*-5</f>
        <v>0</v>
      </c>
      <c r="J64" s="649"/>
      <c r="K64" s="650">
        <f>K63*5+L63*-5</f>
        <v>0</v>
      </c>
      <c r="L64" s="648"/>
      <c r="M64" s="347">
        <f>M63*20</f>
        <v>0</v>
      </c>
      <c r="N64" s="347">
        <f>N63*50</f>
        <v>400</v>
      </c>
      <c r="O64" s="647"/>
      <c r="P64" s="347">
        <f>P63*-5</f>
        <v>0</v>
      </c>
      <c r="Q64" s="383">
        <v>80</v>
      </c>
      <c r="R64" s="636"/>
      <c r="S64" s="639"/>
      <c r="T64" s="322"/>
      <c r="U64" s="322"/>
      <c r="V64" s="322"/>
    </row>
    <row r="65" spans="1:22" ht="32.25" customHeight="1">
      <c r="A65" s="614" t="str">
        <f>IF((S65&lt;&gt;"DNF"),RANK(S65,S59:S67,0),"DNF")</f>
        <v>DNF</v>
      </c>
      <c r="B65" s="617"/>
      <c r="C65" s="622"/>
      <c r="D65" s="332"/>
      <c r="E65" s="333"/>
      <c r="F65" s="625"/>
      <c r="G65" s="625"/>
      <c r="H65" s="628"/>
      <c r="I65" s="334" t="s">
        <v>170</v>
      </c>
      <c r="J65" s="335" t="s">
        <v>171</v>
      </c>
      <c r="K65" s="335" t="s">
        <v>170</v>
      </c>
      <c r="L65" s="336" t="s">
        <v>171</v>
      </c>
      <c r="M65" s="335" t="s">
        <v>172</v>
      </c>
      <c r="N65" s="337" t="s">
        <v>173</v>
      </c>
      <c r="O65" s="338">
        <f>IF(H65&gt;T59,H65-T59,0)</f>
        <v>0</v>
      </c>
      <c r="P65" s="337" t="s">
        <v>174</v>
      </c>
      <c r="Q65" s="337" t="s">
        <v>175</v>
      </c>
      <c r="R65" s="634"/>
      <c r="S65" s="637" t="str">
        <f>IF(H65&gt;0,SUM(I67:N67,O66,P67,Q67),"DNF")</f>
        <v>DNF</v>
      </c>
      <c r="T65" s="322"/>
      <c r="U65" s="322"/>
      <c r="V65" s="322"/>
    </row>
    <row r="66" spans="1:22" ht="32.25" customHeight="1">
      <c r="A66" s="615"/>
      <c r="B66" s="618"/>
      <c r="C66" s="623"/>
      <c r="D66" s="332"/>
      <c r="E66" s="339"/>
      <c r="F66" s="626"/>
      <c r="G66" s="626"/>
      <c r="H66" s="629"/>
      <c r="I66" s="351"/>
      <c r="J66" s="352"/>
      <c r="K66" s="353"/>
      <c r="L66" s="354"/>
      <c r="M66" s="342"/>
      <c r="N66" s="344">
        <f>R65</f>
        <v>0</v>
      </c>
      <c r="O66" s="646">
        <f>O65*-1440</f>
        <v>0</v>
      </c>
      <c r="P66" s="342"/>
      <c r="Q66" s="345"/>
      <c r="R66" s="635"/>
      <c r="S66" s="638"/>
      <c r="T66" s="322"/>
      <c r="U66" s="322"/>
      <c r="V66" s="322"/>
    </row>
    <row r="67" spans="1:22" ht="32.25" customHeight="1" thickBot="1">
      <c r="A67" s="616"/>
      <c r="B67" s="619"/>
      <c r="C67" s="624"/>
      <c r="D67" s="396"/>
      <c r="E67" s="346"/>
      <c r="F67" s="627"/>
      <c r="G67" s="627"/>
      <c r="H67" s="630"/>
      <c r="I67" s="648">
        <f>I66*20+J66*-5</f>
        <v>0</v>
      </c>
      <c r="J67" s="649"/>
      <c r="K67" s="650">
        <f>K66*5+L66*-5</f>
        <v>0</v>
      </c>
      <c r="L67" s="648"/>
      <c r="M67" s="347">
        <f>M66*20</f>
        <v>0</v>
      </c>
      <c r="N67" s="347">
        <f>N66*50</f>
        <v>0</v>
      </c>
      <c r="O67" s="647"/>
      <c r="P67" s="347">
        <f>P66*-5</f>
        <v>0</v>
      </c>
      <c r="Q67" s="383">
        <f>IF(Q66&gt;0,VLOOKUP(Q66,'[2]Бодовање по времену доласка'!A199:B218,2,TRUE),0)</f>
        <v>0</v>
      </c>
      <c r="R67" s="636"/>
      <c r="S67" s="639"/>
      <c r="T67" s="322"/>
      <c r="U67" s="322"/>
      <c r="V67" s="322"/>
    </row>
    <row r="68" spans="1:22" ht="32.25" customHeight="1" thickBot="1">
      <c r="A68" s="620" t="s">
        <v>28</v>
      </c>
      <c r="B68" s="621"/>
      <c r="C68" s="621"/>
      <c r="D68" s="621"/>
      <c r="E68" s="621"/>
      <c r="F68" s="621"/>
      <c r="G68" s="621"/>
      <c r="H68" s="621"/>
      <c r="I68" s="621"/>
      <c r="J68" s="621"/>
      <c r="K68" s="621"/>
      <c r="L68" s="621"/>
      <c r="M68" s="621"/>
      <c r="N68" s="621"/>
      <c r="O68" s="621"/>
      <c r="P68" s="621"/>
      <c r="Q68" s="621"/>
      <c r="R68" s="621"/>
      <c r="S68" s="621"/>
      <c r="T68" s="621"/>
      <c r="U68" s="621"/>
      <c r="V68" s="621"/>
    </row>
    <row r="69" spans="1:22" ht="32.25" customHeight="1">
      <c r="A69" s="614">
        <f>IF((S69&lt;&gt;"DNF"),RANK(S69,S69:S77,0),"DNF")</f>
        <v>1</v>
      </c>
      <c r="B69" s="617" t="s">
        <v>197</v>
      </c>
      <c r="C69" s="622" t="s">
        <v>73</v>
      </c>
      <c r="D69" s="332" t="s">
        <v>198</v>
      </c>
      <c r="E69" s="333"/>
      <c r="F69" s="625">
        <v>0.42708333333333331</v>
      </c>
      <c r="G69" s="625">
        <v>0.49407407407407411</v>
      </c>
      <c r="H69" s="628">
        <f>IF(AND(F69&gt;0,G69-F69&lt;V69),G69-F69,0)</f>
        <v>6.6990740740740795E-2</v>
      </c>
      <c r="I69" s="334" t="s">
        <v>170</v>
      </c>
      <c r="J69" s="335" t="s">
        <v>171</v>
      </c>
      <c r="K69" s="335" t="s">
        <v>170</v>
      </c>
      <c r="L69" s="336" t="s">
        <v>171</v>
      </c>
      <c r="M69" s="335" t="s">
        <v>172</v>
      </c>
      <c r="N69" s="337" t="s">
        <v>173</v>
      </c>
      <c r="O69" s="338">
        <f>IF(H69&gt;T69,H69-T69,0)</f>
        <v>0</v>
      </c>
      <c r="P69" s="337" t="s">
        <v>174</v>
      </c>
      <c r="Q69" s="337" t="s">
        <v>175</v>
      </c>
      <c r="R69" s="634"/>
      <c r="S69" s="637">
        <f>IF(H69&gt;0,SUM(I71:N71,O70,P71,Q71),"DNF")</f>
        <v>450</v>
      </c>
      <c r="T69" s="640">
        <v>0.125</v>
      </c>
      <c r="U69" s="641"/>
      <c r="V69" s="644">
        <v>0.1875</v>
      </c>
    </row>
    <row r="70" spans="1:22" ht="32.25" customHeight="1" thickBot="1">
      <c r="A70" s="615"/>
      <c r="B70" s="618"/>
      <c r="C70" s="623"/>
      <c r="D70" s="332" t="s">
        <v>199</v>
      </c>
      <c r="E70" s="339"/>
      <c r="F70" s="626"/>
      <c r="G70" s="626"/>
      <c r="H70" s="629"/>
      <c r="I70" s="340"/>
      <c r="J70" s="341"/>
      <c r="K70" s="342"/>
      <c r="L70" s="343"/>
      <c r="M70" s="342"/>
      <c r="N70" s="344">
        <v>7</v>
      </c>
      <c r="O70" s="646">
        <f>O69*-1440</f>
        <v>0</v>
      </c>
      <c r="P70" s="342"/>
      <c r="Q70" s="345">
        <v>1</v>
      </c>
      <c r="R70" s="635"/>
      <c r="S70" s="638"/>
      <c r="T70" s="642"/>
      <c r="U70" s="643"/>
      <c r="V70" s="645"/>
    </row>
    <row r="71" spans="1:22" ht="32.25" customHeight="1" thickBot="1">
      <c r="A71" s="616"/>
      <c r="B71" s="619"/>
      <c r="C71" s="624"/>
      <c r="D71" s="396" t="s">
        <v>200</v>
      </c>
      <c r="E71" s="346"/>
      <c r="F71" s="627"/>
      <c r="G71" s="627"/>
      <c r="H71" s="630"/>
      <c r="I71" s="648">
        <f>I70*20+J70*-5</f>
        <v>0</v>
      </c>
      <c r="J71" s="649"/>
      <c r="K71" s="650">
        <f>K70*5+L70*-5</f>
        <v>0</v>
      </c>
      <c r="L71" s="648"/>
      <c r="M71" s="347">
        <f>M70*20</f>
        <v>0</v>
      </c>
      <c r="N71" s="347">
        <f>N70*50</f>
        <v>350</v>
      </c>
      <c r="O71" s="647"/>
      <c r="P71" s="347">
        <f>P70*-5</f>
        <v>0</v>
      </c>
      <c r="Q71" s="383">
        <v>100</v>
      </c>
      <c r="R71" s="636"/>
      <c r="S71" s="639"/>
      <c r="T71" s="322"/>
      <c r="U71" s="322"/>
      <c r="V71" s="322"/>
    </row>
    <row r="72" spans="1:22" ht="32.25" customHeight="1">
      <c r="A72" s="614">
        <f>IF((S72&lt;&gt;"DNF"),RANK(S72,S69:S77,0),"DNF")</f>
        <v>2</v>
      </c>
      <c r="B72" s="617" t="s">
        <v>190</v>
      </c>
      <c r="C72" s="622" t="s">
        <v>74</v>
      </c>
      <c r="D72" s="332" t="s">
        <v>201</v>
      </c>
      <c r="E72" s="333"/>
      <c r="F72" s="625">
        <v>0.43402777777777773</v>
      </c>
      <c r="G72" s="625">
        <v>0.54311342592592593</v>
      </c>
      <c r="H72" s="628">
        <f>IF(AND(F72&gt;0,G72-F72&lt;V69),G72-F72,0)</f>
        <v>0.1090856481481482</v>
      </c>
      <c r="I72" s="334" t="s">
        <v>170</v>
      </c>
      <c r="J72" s="335" t="s">
        <v>171</v>
      </c>
      <c r="K72" s="335" t="s">
        <v>170</v>
      </c>
      <c r="L72" s="336" t="s">
        <v>171</v>
      </c>
      <c r="M72" s="335" t="s">
        <v>172</v>
      </c>
      <c r="N72" s="337" t="s">
        <v>173</v>
      </c>
      <c r="O72" s="338">
        <f>IF(H72&gt;T69,H72-T69,0)</f>
        <v>0</v>
      </c>
      <c r="P72" s="337" t="s">
        <v>174</v>
      </c>
      <c r="Q72" s="337" t="s">
        <v>175</v>
      </c>
      <c r="R72" s="634"/>
      <c r="S72" s="637">
        <f>IF(H72&gt;0,SUM(I74:N74,O73,P74,Q74),"DNF")</f>
        <v>430</v>
      </c>
      <c r="T72" s="322"/>
      <c r="U72" s="322"/>
      <c r="V72" s="322"/>
    </row>
    <row r="73" spans="1:22" ht="32.25" customHeight="1">
      <c r="A73" s="615"/>
      <c r="B73" s="618"/>
      <c r="C73" s="623"/>
      <c r="D73" s="370" t="s">
        <v>202</v>
      </c>
      <c r="E73" s="339"/>
      <c r="F73" s="626"/>
      <c r="G73" s="626"/>
      <c r="H73" s="629"/>
      <c r="I73" s="351"/>
      <c r="J73" s="352"/>
      <c r="K73" s="353"/>
      <c r="L73" s="354"/>
      <c r="M73" s="342"/>
      <c r="N73" s="344">
        <v>7</v>
      </c>
      <c r="O73" s="646">
        <f>O72*-1440</f>
        <v>0</v>
      </c>
      <c r="P73" s="342"/>
      <c r="Q73" s="345">
        <v>2</v>
      </c>
      <c r="R73" s="635"/>
      <c r="S73" s="638"/>
      <c r="T73" s="322"/>
      <c r="U73" s="322"/>
      <c r="V73" s="322"/>
    </row>
    <row r="74" spans="1:22" ht="32.25" customHeight="1" thickBot="1">
      <c r="A74" s="616"/>
      <c r="B74" s="619"/>
      <c r="C74" s="624"/>
      <c r="D74" s="396" t="s">
        <v>203</v>
      </c>
      <c r="E74" s="346"/>
      <c r="F74" s="627"/>
      <c r="G74" s="627"/>
      <c r="H74" s="630"/>
      <c r="I74" s="648">
        <f>I73*20+J73*-5</f>
        <v>0</v>
      </c>
      <c r="J74" s="649"/>
      <c r="K74" s="650">
        <f>K73*5+L73*-5</f>
        <v>0</v>
      </c>
      <c r="L74" s="648"/>
      <c r="M74" s="347">
        <f>M73*20</f>
        <v>0</v>
      </c>
      <c r="N74" s="347">
        <f>N73*50</f>
        <v>350</v>
      </c>
      <c r="O74" s="647"/>
      <c r="P74" s="347">
        <f>P73*-5</f>
        <v>0</v>
      </c>
      <c r="Q74" s="383">
        <v>80</v>
      </c>
      <c r="R74" s="636"/>
      <c r="S74" s="639"/>
      <c r="T74" s="322"/>
      <c r="U74" s="322"/>
      <c r="V74" s="322"/>
    </row>
    <row r="75" spans="1:22" ht="32.25" customHeight="1">
      <c r="A75" s="614" t="str">
        <f>IF((S75&lt;&gt;"DNF"),RANK(S75,S69:S77,0),"DNF")</f>
        <v>DNF</v>
      </c>
      <c r="B75" s="617"/>
      <c r="C75" s="622"/>
      <c r="D75" s="349"/>
      <c r="E75" s="333"/>
      <c r="F75" s="631"/>
      <c r="G75" s="631"/>
      <c r="H75" s="628">
        <f>IF(AND(F75&gt;0,G75-F75&lt;V69),G75-F75,0)</f>
        <v>0</v>
      </c>
      <c r="I75" s="334" t="s">
        <v>170</v>
      </c>
      <c r="J75" s="335" t="s">
        <v>171</v>
      </c>
      <c r="K75" s="335" t="s">
        <v>170</v>
      </c>
      <c r="L75" s="336" t="s">
        <v>171</v>
      </c>
      <c r="M75" s="335" t="s">
        <v>172</v>
      </c>
      <c r="N75" s="337" t="s">
        <v>173</v>
      </c>
      <c r="O75" s="338">
        <f>IF(H75&gt;T69,H75-T69,0)</f>
        <v>0</v>
      </c>
      <c r="P75" s="337" t="s">
        <v>174</v>
      </c>
      <c r="Q75" s="337" t="s">
        <v>175</v>
      </c>
      <c r="R75" s="634"/>
      <c r="S75" s="637" t="str">
        <f>IF(H75&gt;0,SUM(I77:N77,O76,P77,Q77),"DNF")</f>
        <v>DNF</v>
      </c>
      <c r="T75" s="322"/>
      <c r="U75" s="322"/>
      <c r="V75" s="322"/>
    </row>
    <row r="76" spans="1:22" ht="32.25" customHeight="1">
      <c r="A76" s="615"/>
      <c r="B76" s="618"/>
      <c r="C76" s="623"/>
      <c r="D76" s="350"/>
      <c r="E76" s="339"/>
      <c r="F76" s="632"/>
      <c r="G76" s="632"/>
      <c r="H76" s="629"/>
      <c r="I76" s="351"/>
      <c r="J76" s="352"/>
      <c r="K76" s="353"/>
      <c r="L76" s="354"/>
      <c r="M76" s="356"/>
      <c r="N76" s="344">
        <f>R75</f>
        <v>0</v>
      </c>
      <c r="O76" s="646">
        <f>O75*-1440</f>
        <v>0</v>
      </c>
      <c r="P76" s="342"/>
      <c r="Q76" s="345"/>
      <c r="R76" s="635"/>
      <c r="S76" s="638"/>
      <c r="T76" s="322"/>
      <c r="U76" s="322"/>
      <c r="V76" s="322"/>
    </row>
    <row r="77" spans="1:22" ht="32.25" customHeight="1" thickBot="1">
      <c r="A77" s="616"/>
      <c r="B77" s="619"/>
      <c r="C77" s="624"/>
      <c r="D77" s="355"/>
      <c r="E77" s="346"/>
      <c r="F77" s="633"/>
      <c r="G77" s="633"/>
      <c r="H77" s="630"/>
      <c r="I77" s="648">
        <f>I76*20+J76*-5</f>
        <v>0</v>
      </c>
      <c r="J77" s="649"/>
      <c r="K77" s="650">
        <f>K76*5+L76*-5</f>
        <v>0</v>
      </c>
      <c r="L77" s="648"/>
      <c r="M77" s="347">
        <f>M76*20</f>
        <v>0</v>
      </c>
      <c r="N77" s="347">
        <f>N76*50</f>
        <v>0</v>
      </c>
      <c r="O77" s="647"/>
      <c r="P77" s="347">
        <f>P76*-5</f>
        <v>0</v>
      </c>
      <c r="Q77" s="383">
        <f>IF(Q76&gt;0,VLOOKUP(Q76,'[2]Бодовање по времену доласка'!A199:B218,2,TRUE),0)</f>
        <v>0</v>
      </c>
      <c r="R77" s="636"/>
      <c r="S77" s="639"/>
      <c r="T77" s="322"/>
      <c r="U77" s="322"/>
      <c r="V77" s="322"/>
    </row>
    <row r="78" spans="1:22" ht="32.25" customHeight="1" thickBot="1">
      <c r="A78" s="620" t="s">
        <v>27</v>
      </c>
      <c r="B78" s="621"/>
      <c r="C78" s="621"/>
      <c r="D78" s="621"/>
      <c r="E78" s="621"/>
      <c r="F78" s="621"/>
      <c r="G78" s="621"/>
      <c r="H78" s="621"/>
      <c r="I78" s="621"/>
      <c r="J78" s="621"/>
      <c r="K78" s="621"/>
      <c r="L78" s="621"/>
      <c r="M78" s="621"/>
      <c r="N78" s="621"/>
      <c r="O78" s="621"/>
      <c r="P78" s="621"/>
      <c r="Q78" s="621"/>
      <c r="R78" s="621"/>
      <c r="S78" s="621"/>
      <c r="T78" s="621"/>
      <c r="U78" s="621"/>
      <c r="V78" s="621"/>
    </row>
    <row r="79" spans="1:22" ht="32.25" customHeight="1">
      <c r="A79" s="614">
        <v>1</v>
      </c>
      <c r="B79" s="617" t="s">
        <v>182</v>
      </c>
      <c r="C79" s="622" t="s">
        <v>73</v>
      </c>
      <c r="D79" s="332" t="s">
        <v>204</v>
      </c>
      <c r="E79" s="333"/>
      <c r="F79" s="625">
        <v>0.44236111111111115</v>
      </c>
      <c r="G79" s="625">
        <v>0.48622685185185183</v>
      </c>
      <c r="H79" s="628">
        <f>IF(AND(F79&gt;0,G79-F79&lt;V79),G79-F79,0)</f>
        <v>4.3865740740740677E-2</v>
      </c>
      <c r="I79" s="334" t="s">
        <v>170</v>
      </c>
      <c r="J79" s="335" t="s">
        <v>171</v>
      </c>
      <c r="K79" s="335" t="s">
        <v>170</v>
      </c>
      <c r="L79" s="336" t="s">
        <v>171</v>
      </c>
      <c r="M79" s="335" t="s">
        <v>172</v>
      </c>
      <c r="N79" s="337" t="s">
        <v>173</v>
      </c>
      <c r="O79" s="338">
        <f>IF(H79&gt;T79,H79-T79,0)</f>
        <v>0</v>
      </c>
      <c r="P79" s="337" t="s">
        <v>174</v>
      </c>
      <c r="Q79" s="337" t="s">
        <v>175</v>
      </c>
      <c r="R79" s="634"/>
      <c r="S79" s="637">
        <f>IF(H79&gt;0,SUM(I81:N81,O80,P81,Q81),"DNF")</f>
        <v>450</v>
      </c>
      <c r="T79" s="640">
        <v>0.125</v>
      </c>
      <c r="U79" s="641"/>
      <c r="V79" s="644">
        <v>0.1875</v>
      </c>
    </row>
    <row r="80" spans="1:22" ht="32.25" customHeight="1" thickBot="1">
      <c r="A80" s="615"/>
      <c r="B80" s="618"/>
      <c r="C80" s="623"/>
      <c r="D80" s="332" t="s">
        <v>205</v>
      </c>
      <c r="E80" s="339"/>
      <c r="F80" s="626"/>
      <c r="G80" s="626"/>
      <c r="H80" s="629"/>
      <c r="I80" s="340"/>
      <c r="J80" s="341"/>
      <c r="K80" s="342"/>
      <c r="L80" s="343"/>
      <c r="M80" s="342"/>
      <c r="N80" s="344">
        <v>7</v>
      </c>
      <c r="O80" s="646">
        <f>O79*-1440</f>
        <v>0</v>
      </c>
      <c r="P80" s="342"/>
      <c r="Q80" s="345">
        <v>1</v>
      </c>
      <c r="R80" s="635"/>
      <c r="S80" s="638"/>
      <c r="T80" s="642"/>
      <c r="U80" s="643"/>
      <c r="V80" s="645"/>
    </row>
    <row r="81" spans="1:22" ht="32.25" customHeight="1" thickBot="1">
      <c r="A81" s="616"/>
      <c r="B81" s="619"/>
      <c r="C81" s="624"/>
      <c r="D81" s="396" t="s">
        <v>206</v>
      </c>
      <c r="E81" s="346"/>
      <c r="F81" s="627"/>
      <c r="G81" s="627"/>
      <c r="H81" s="630"/>
      <c r="I81" s="648">
        <f>I80*20+J80*-5</f>
        <v>0</v>
      </c>
      <c r="J81" s="649"/>
      <c r="K81" s="650">
        <f>K80*5+L80*-5</f>
        <v>0</v>
      </c>
      <c r="L81" s="648"/>
      <c r="M81" s="347">
        <f>M80*20</f>
        <v>0</v>
      </c>
      <c r="N81" s="347">
        <f>N80*50</f>
        <v>350</v>
      </c>
      <c r="O81" s="647"/>
      <c r="P81" s="347">
        <f>P80*-5</f>
        <v>0</v>
      </c>
      <c r="Q81" s="383">
        <v>100</v>
      </c>
      <c r="R81" s="636"/>
      <c r="S81" s="639"/>
      <c r="T81" s="322"/>
      <c r="U81" s="322"/>
      <c r="V81" s="322"/>
    </row>
    <row r="82" spans="1:22" ht="32.25" customHeight="1">
      <c r="A82" s="614">
        <v>2</v>
      </c>
      <c r="B82" s="617" t="s">
        <v>207</v>
      </c>
      <c r="C82" s="622" t="s">
        <v>208</v>
      </c>
      <c r="D82" s="332" t="s">
        <v>209</v>
      </c>
      <c r="E82" s="333"/>
      <c r="F82" s="625">
        <v>0.4375</v>
      </c>
      <c r="G82" s="625">
        <v>0.48622685185185183</v>
      </c>
      <c r="H82" s="628">
        <f>IF(AND(F82&gt;0,G82-F82&lt;V79),G82-F82,0)</f>
        <v>4.8726851851851827E-2</v>
      </c>
      <c r="I82" s="334" t="s">
        <v>170</v>
      </c>
      <c r="J82" s="335" t="s">
        <v>171</v>
      </c>
      <c r="K82" s="335" t="s">
        <v>170</v>
      </c>
      <c r="L82" s="336" t="s">
        <v>171</v>
      </c>
      <c r="M82" s="335" t="s">
        <v>172</v>
      </c>
      <c r="N82" s="337" t="s">
        <v>173</v>
      </c>
      <c r="O82" s="338">
        <f>IF(H82&gt;T79,H82-T79,0)</f>
        <v>0</v>
      </c>
      <c r="P82" s="337" t="s">
        <v>174</v>
      </c>
      <c r="Q82" s="337" t="s">
        <v>175</v>
      </c>
      <c r="R82" s="634"/>
      <c r="S82" s="637">
        <f>IF(H82&gt;0,SUM(I84:N84,O83,P84,Q84),"DNF")</f>
        <v>430</v>
      </c>
      <c r="T82" s="322"/>
      <c r="U82" s="322"/>
      <c r="V82" s="322"/>
    </row>
    <row r="83" spans="1:22" ht="32.25" customHeight="1">
      <c r="A83" s="615"/>
      <c r="B83" s="618"/>
      <c r="C83" s="623"/>
      <c r="D83" s="332" t="s">
        <v>210</v>
      </c>
      <c r="E83" s="339"/>
      <c r="F83" s="626"/>
      <c r="G83" s="626"/>
      <c r="H83" s="629"/>
      <c r="I83" s="351"/>
      <c r="J83" s="352"/>
      <c r="K83" s="353"/>
      <c r="L83" s="354"/>
      <c r="M83" s="342"/>
      <c r="N83" s="344">
        <v>7</v>
      </c>
      <c r="O83" s="646">
        <f>O82*-1440</f>
        <v>0</v>
      </c>
      <c r="P83" s="342"/>
      <c r="Q83" s="345">
        <v>2</v>
      </c>
      <c r="R83" s="635"/>
      <c r="S83" s="638"/>
      <c r="T83" s="322"/>
      <c r="U83" s="322"/>
      <c r="V83" s="322"/>
    </row>
    <row r="84" spans="1:22" ht="32.25" customHeight="1" thickBot="1">
      <c r="A84" s="616"/>
      <c r="B84" s="619"/>
      <c r="C84" s="624"/>
      <c r="D84" s="396" t="s">
        <v>211</v>
      </c>
      <c r="E84" s="346"/>
      <c r="F84" s="627"/>
      <c r="G84" s="627"/>
      <c r="H84" s="630"/>
      <c r="I84" s="648">
        <f>I83*20+J83*-5</f>
        <v>0</v>
      </c>
      <c r="J84" s="649"/>
      <c r="K84" s="650">
        <f>K83*5+L83*-5</f>
        <v>0</v>
      </c>
      <c r="L84" s="648"/>
      <c r="M84" s="347">
        <f>M83*20</f>
        <v>0</v>
      </c>
      <c r="N84" s="347">
        <f>N83*50</f>
        <v>350</v>
      </c>
      <c r="O84" s="647"/>
      <c r="P84" s="347">
        <f>P83*-5</f>
        <v>0</v>
      </c>
      <c r="Q84" s="383">
        <v>80</v>
      </c>
      <c r="R84" s="636"/>
      <c r="S84" s="639"/>
      <c r="T84" s="322"/>
      <c r="U84" s="322"/>
      <c r="V84" s="322"/>
    </row>
    <row r="85" spans="1:22" ht="32.25" customHeight="1">
      <c r="A85" s="614">
        <v>3</v>
      </c>
      <c r="B85" s="617" t="s">
        <v>186</v>
      </c>
      <c r="C85" s="622" t="s">
        <v>73</v>
      </c>
      <c r="D85" s="332" t="s">
        <v>212</v>
      </c>
      <c r="E85" s="333"/>
      <c r="F85" s="625">
        <v>0.41666666666666669</v>
      </c>
      <c r="G85" s="625">
        <v>0.47824074074074074</v>
      </c>
      <c r="H85" s="628">
        <f>IF(AND(F85&gt;0,G85-F85&lt;V79),G85-F85,0)</f>
        <v>6.1574074074074059E-2</v>
      </c>
      <c r="I85" s="334" t="s">
        <v>170</v>
      </c>
      <c r="J85" s="335" t="s">
        <v>171</v>
      </c>
      <c r="K85" s="335" t="s">
        <v>170</v>
      </c>
      <c r="L85" s="336" t="s">
        <v>171</v>
      </c>
      <c r="M85" s="335" t="s">
        <v>172</v>
      </c>
      <c r="N85" s="337" t="s">
        <v>173</v>
      </c>
      <c r="O85" s="338">
        <f>IF(H85&gt;T79,H85-T79,0)</f>
        <v>0</v>
      </c>
      <c r="P85" s="337" t="s">
        <v>174</v>
      </c>
      <c r="Q85" s="337" t="s">
        <v>175</v>
      </c>
      <c r="R85" s="634"/>
      <c r="S85" s="637">
        <f>IF(H85&gt;0,SUM(I87:N87,O86,P87,Q87),"DNF")</f>
        <v>410</v>
      </c>
      <c r="T85" s="322"/>
      <c r="U85" s="322"/>
      <c r="V85" s="322"/>
    </row>
    <row r="86" spans="1:22" ht="32.25" customHeight="1">
      <c r="A86" s="615"/>
      <c r="B86" s="618"/>
      <c r="C86" s="623"/>
      <c r="D86" s="332" t="s">
        <v>213</v>
      </c>
      <c r="E86" s="339"/>
      <c r="F86" s="626"/>
      <c r="G86" s="626"/>
      <c r="H86" s="629"/>
      <c r="I86" s="351"/>
      <c r="J86" s="352"/>
      <c r="K86" s="353"/>
      <c r="L86" s="354"/>
      <c r="M86" s="342"/>
      <c r="N86" s="344">
        <v>7</v>
      </c>
      <c r="O86" s="646">
        <f>O85*-1440</f>
        <v>0</v>
      </c>
      <c r="P86" s="342"/>
      <c r="Q86" s="345">
        <v>3</v>
      </c>
      <c r="R86" s="635"/>
      <c r="S86" s="638"/>
      <c r="T86" s="322"/>
      <c r="U86" s="322"/>
      <c r="V86" s="322"/>
    </row>
    <row r="87" spans="1:22" ht="32.25" customHeight="1" thickBot="1">
      <c r="A87" s="616"/>
      <c r="B87" s="619"/>
      <c r="C87" s="624"/>
      <c r="D87" s="396" t="s">
        <v>214</v>
      </c>
      <c r="E87" s="346"/>
      <c r="F87" s="627"/>
      <c r="G87" s="627"/>
      <c r="H87" s="630"/>
      <c r="I87" s="648">
        <f>I86*20+J86*-5</f>
        <v>0</v>
      </c>
      <c r="J87" s="649"/>
      <c r="K87" s="650">
        <f>K86*5+L86*-5</f>
        <v>0</v>
      </c>
      <c r="L87" s="648"/>
      <c r="M87" s="347">
        <f>M86*20</f>
        <v>0</v>
      </c>
      <c r="N87" s="347">
        <f>N86*50</f>
        <v>350</v>
      </c>
      <c r="O87" s="647"/>
      <c r="P87" s="347">
        <f>P86*-5</f>
        <v>0</v>
      </c>
      <c r="Q87" s="383">
        <v>60</v>
      </c>
      <c r="R87" s="636"/>
      <c r="S87" s="639"/>
      <c r="T87" s="322"/>
      <c r="U87" s="322"/>
      <c r="V87" s="322"/>
    </row>
    <row r="88" spans="1:22" ht="32.25" customHeight="1">
      <c r="A88" s="614">
        <v>3</v>
      </c>
      <c r="B88" s="617" t="s">
        <v>215</v>
      </c>
      <c r="C88" s="622" t="s">
        <v>216</v>
      </c>
      <c r="D88" s="332" t="s">
        <v>217</v>
      </c>
      <c r="E88" s="333"/>
      <c r="F88" s="625">
        <v>0.4236111111111111</v>
      </c>
      <c r="G88" s="625">
        <v>0.48483796296296294</v>
      </c>
      <c r="H88" s="628">
        <f>IF(AND(F88&gt;0,G88-F88&lt;V79),G88-F88,0)</f>
        <v>6.1226851851851838E-2</v>
      </c>
      <c r="I88" s="334" t="s">
        <v>170</v>
      </c>
      <c r="J88" s="335" t="s">
        <v>171</v>
      </c>
      <c r="K88" s="335" t="s">
        <v>170</v>
      </c>
      <c r="L88" s="336" t="s">
        <v>171</v>
      </c>
      <c r="M88" s="335" t="s">
        <v>172</v>
      </c>
      <c r="N88" s="337" t="s">
        <v>173</v>
      </c>
      <c r="O88" s="338">
        <f>IF(H88&gt;T79,H88-T79,0)</f>
        <v>0</v>
      </c>
      <c r="P88" s="337" t="s">
        <v>174</v>
      </c>
      <c r="Q88" s="337" t="s">
        <v>175</v>
      </c>
      <c r="R88" s="634"/>
      <c r="S88" s="637">
        <f>IF(H88&gt;0,SUM(I90:N90,O89,P90,Q90),"DNF")</f>
        <v>410</v>
      </c>
      <c r="T88" s="322"/>
      <c r="U88" s="322"/>
      <c r="V88" s="322"/>
    </row>
    <row r="89" spans="1:22" ht="32.25" customHeight="1">
      <c r="A89" s="615"/>
      <c r="B89" s="618"/>
      <c r="C89" s="623"/>
      <c r="D89" s="332" t="s">
        <v>218</v>
      </c>
      <c r="E89" s="339"/>
      <c r="F89" s="626"/>
      <c r="G89" s="626"/>
      <c r="H89" s="629"/>
      <c r="I89" s="351"/>
      <c r="J89" s="352"/>
      <c r="K89" s="353"/>
      <c r="L89" s="354"/>
      <c r="M89" s="356"/>
      <c r="N89" s="344">
        <v>7</v>
      </c>
      <c r="O89" s="646">
        <f>O88*-1440</f>
        <v>0</v>
      </c>
      <c r="P89" s="342"/>
      <c r="Q89" s="345">
        <v>3</v>
      </c>
      <c r="R89" s="635"/>
      <c r="S89" s="638"/>
      <c r="T89" s="322"/>
      <c r="U89" s="322"/>
      <c r="V89" s="322"/>
    </row>
    <row r="90" spans="1:22" ht="32.25" customHeight="1" thickBot="1">
      <c r="A90" s="616"/>
      <c r="B90" s="619"/>
      <c r="C90" s="624"/>
      <c r="D90" s="396" t="s">
        <v>219</v>
      </c>
      <c r="E90" s="346"/>
      <c r="F90" s="627"/>
      <c r="G90" s="627"/>
      <c r="H90" s="630"/>
      <c r="I90" s="648">
        <f>I89*20+J89*-5</f>
        <v>0</v>
      </c>
      <c r="J90" s="649"/>
      <c r="K90" s="650">
        <f>K89*5+L89*-5</f>
        <v>0</v>
      </c>
      <c r="L90" s="648"/>
      <c r="M90" s="347">
        <f>M89*20</f>
        <v>0</v>
      </c>
      <c r="N90" s="347">
        <f>N89*50</f>
        <v>350</v>
      </c>
      <c r="O90" s="647"/>
      <c r="P90" s="347">
        <f>P89*-5</f>
        <v>0</v>
      </c>
      <c r="Q90" s="383">
        <v>60</v>
      </c>
      <c r="R90" s="636"/>
      <c r="S90" s="639"/>
      <c r="T90" s="322"/>
      <c r="U90" s="322"/>
      <c r="V90" s="322"/>
    </row>
    <row r="91" spans="1:22" ht="32.25" customHeight="1">
      <c r="A91" s="614">
        <v>5</v>
      </c>
      <c r="B91" s="617" t="s">
        <v>190</v>
      </c>
      <c r="C91" s="622" t="s">
        <v>74</v>
      </c>
      <c r="D91" s="332" t="s">
        <v>220</v>
      </c>
      <c r="E91" s="333"/>
      <c r="F91" s="625">
        <v>0.43055555555555558</v>
      </c>
      <c r="G91" s="625">
        <v>0.49623842592592587</v>
      </c>
      <c r="H91" s="628">
        <f>IF(AND(F91&gt;0,G91-F91&lt;V79),G91-F91,0)</f>
        <v>6.5682870370370294E-2</v>
      </c>
      <c r="I91" s="334" t="s">
        <v>170</v>
      </c>
      <c r="J91" s="335" t="s">
        <v>171</v>
      </c>
      <c r="K91" s="335" t="s">
        <v>170</v>
      </c>
      <c r="L91" s="336" t="s">
        <v>171</v>
      </c>
      <c r="M91" s="335" t="s">
        <v>172</v>
      </c>
      <c r="N91" s="337" t="s">
        <v>173</v>
      </c>
      <c r="O91" s="338">
        <f>IF(H91&gt;T79,H91-T79,0)</f>
        <v>0</v>
      </c>
      <c r="P91" s="337" t="s">
        <v>174</v>
      </c>
      <c r="Q91" s="337" t="s">
        <v>175</v>
      </c>
      <c r="R91" s="634"/>
      <c r="S91" s="637">
        <f>IF(H91&gt;0,SUM(I93:N93,O92,P93,Q93),"DNF")</f>
        <v>370</v>
      </c>
      <c r="T91" s="322"/>
      <c r="U91" s="322"/>
      <c r="V91" s="322"/>
    </row>
    <row r="92" spans="1:22" ht="32.25" customHeight="1">
      <c r="A92" s="615"/>
      <c r="B92" s="618"/>
      <c r="C92" s="623"/>
      <c r="D92" s="332" t="s">
        <v>221</v>
      </c>
      <c r="E92" s="339"/>
      <c r="F92" s="626"/>
      <c r="G92" s="626"/>
      <c r="H92" s="629"/>
      <c r="I92" s="351"/>
      <c r="J92" s="352"/>
      <c r="K92" s="353"/>
      <c r="L92" s="354"/>
      <c r="M92" s="389"/>
      <c r="N92" s="344">
        <v>7</v>
      </c>
      <c r="O92" s="670">
        <f>IF(O91="DNF","DNF",O91*-1440)</f>
        <v>0</v>
      </c>
      <c r="P92" s="391"/>
      <c r="Q92" s="345">
        <v>5</v>
      </c>
      <c r="R92" s="635"/>
      <c r="S92" s="638"/>
      <c r="T92" s="322"/>
      <c r="U92" s="322"/>
      <c r="V92" s="322"/>
    </row>
    <row r="93" spans="1:22" ht="32.25" customHeight="1" thickBot="1">
      <c r="A93" s="616"/>
      <c r="B93" s="619"/>
      <c r="C93" s="624"/>
      <c r="D93" s="396" t="s">
        <v>222</v>
      </c>
      <c r="E93" s="346"/>
      <c r="F93" s="627"/>
      <c r="G93" s="627"/>
      <c r="H93" s="630"/>
      <c r="I93" s="648">
        <f>I92*20+J92*-5</f>
        <v>0</v>
      </c>
      <c r="J93" s="649"/>
      <c r="K93" s="650">
        <f>K92*5+L92*-5</f>
        <v>0</v>
      </c>
      <c r="L93" s="648"/>
      <c r="M93" s="392">
        <f>M92*20</f>
        <v>0</v>
      </c>
      <c r="N93" s="392">
        <f>N92*50</f>
        <v>350</v>
      </c>
      <c r="O93" s="671"/>
      <c r="P93" s="347">
        <f>P92*-5</f>
        <v>0</v>
      </c>
      <c r="Q93" s="383">
        <v>20</v>
      </c>
      <c r="R93" s="636"/>
      <c r="S93" s="639"/>
      <c r="T93" s="322"/>
      <c r="U93" s="322"/>
      <c r="V93" s="322"/>
    </row>
    <row r="94" spans="1:22" ht="32.25" customHeight="1">
      <c r="A94" s="614">
        <v>6</v>
      </c>
      <c r="B94" s="617" t="s">
        <v>223</v>
      </c>
      <c r="C94" s="622" t="s">
        <v>224</v>
      </c>
      <c r="D94" s="332" t="s">
        <v>225</v>
      </c>
      <c r="E94" s="393"/>
      <c r="F94" s="625">
        <v>0.42708333333333331</v>
      </c>
      <c r="G94" s="625">
        <v>0.49516203703703704</v>
      </c>
      <c r="H94" s="628">
        <f>IF(AND(F94&gt;0,G94-F94&lt;V79),G94-F94,0)</f>
        <v>6.8078703703703725E-2</v>
      </c>
      <c r="I94" s="357" t="s">
        <v>170</v>
      </c>
      <c r="J94" s="358" t="s">
        <v>171</v>
      </c>
      <c r="K94" s="359" t="s">
        <v>170</v>
      </c>
      <c r="L94" s="360" t="s">
        <v>171</v>
      </c>
      <c r="M94" s="358" t="s">
        <v>172</v>
      </c>
      <c r="N94" s="394" t="s">
        <v>173</v>
      </c>
      <c r="O94" s="338">
        <f>IF(H94&gt;T79,H94-T79,0)</f>
        <v>0</v>
      </c>
      <c r="P94" s="394" t="s">
        <v>174</v>
      </c>
      <c r="Q94" s="337" t="s">
        <v>175</v>
      </c>
      <c r="R94" s="634"/>
      <c r="S94" s="637">
        <f>IF(H94&gt;0,SUM(I96:N96,O95,P96,Q96),"DNF")</f>
        <v>360</v>
      </c>
      <c r="T94" s="366"/>
      <c r="U94" s="366"/>
      <c r="V94" s="366"/>
    </row>
    <row r="95" spans="1:22" ht="32.25" customHeight="1">
      <c r="A95" s="615"/>
      <c r="B95" s="618"/>
      <c r="C95" s="623"/>
      <c r="D95" s="332" t="s">
        <v>226</v>
      </c>
      <c r="E95" s="339"/>
      <c r="F95" s="626"/>
      <c r="G95" s="626"/>
      <c r="H95" s="629"/>
      <c r="I95" s="351"/>
      <c r="J95" s="352"/>
      <c r="K95" s="362"/>
      <c r="L95" s="363"/>
      <c r="M95" s="389"/>
      <c r="N95" s="344">
        <v>7</v>
      </c>
      <c r="O95" s="670">
        <f>IF(O94="DNF","DNF",O94*-1440)</f>
        <v>0</v>
      </c>
      <c r="P95" s="391"/>
      <c r="Q95" s="345">
        <v>6</v>
      </c>
      <c r="R95" s="635"/>
      <c r="S95" s="638"/>
      <c r="T95" s="366"/>
      <c r="U95" s="366"/>
      <c r="V95" s="366"/>
    </row>
    <row r="96" spans="1:22" ht="32.25" customHeight="1" thickBot="1">
      <c r="A96" s="616"/>
      <c r="B96" s="619"/>
      <c r="C96" s="624"/>
      <c r="D96" s="332" t="s">
        <v>227</v>
      </c>
      <c r="E96" s="346"/>
      <c r="F96" s="627"/>
      <c r="G96" s="627"/>
      <c r="H96" s="630"/>
      <c r="I96" s="648">
        <f>I95*20+J95*-5</f>
        <v>0</v>
      </c>
      <c r="J96" s="649"/>
      <c r="K96" s="650">
        <f>K95*5+L95*-5</f>
        <v>0</v>
      </c>
      <c r="L96" s="648"/>
      <c r="M96" s="392">
        <f>M95*20</f>
        <v>0</v>
      </c>
      <c r="N96" s="392">
        <f>N95*50</f>
        <v>350</v>
      </c>
      <c r="O96" s="671"/>
      <c r="P96" s="347">
        <f>P95*-5</f>
        <v>0</v>
      </c>
      <c r="Q96" s="383">
        <v>10</v>
      </c>
      <c r="R96" s="636"/>
      <c r="S96" s="639"/>
      <c r="T96" s="366"/>
      <c r="U96" s="366"/>
      <c r="V96" s="366"/>
    </row>
    <row r="97" spans="1:19" ht="32.25" customHeight="1" thickBot="1"/>
    <row r="98" spans="1:19" ht="32.25" customHeight="1" thickBot="1">
      <c r="A98" s="397" t="s">
        <v>358</v>
      </c>
      <c r="B98" s="398"/>
      <c r="C98" s="399"/>
      <c r="D98" s="399"/>
      <c r="E98" s="399"/>
      <c r="F98" s="399"/>
      <c r="G98" s="399"/>
      <c r="H98" s="399"/>
      <c r="I98" s="399"/>
      <c r="J98" s="399"/>
      <c r="K98" s="399"/>
      <c r="L98" s="399"/>
      <c r="M98" s="399"/>
      <c r="N98" s="399"/>
      <c r="O98" s="399"/>
      <c r="P98" s="399"/>
      <c r="Q98" s="399"/>
      <c r="R98" s="399"/>
      <c r="S98" s="400"/>
    </row>
    <row r="99" spans="1:19" ht="32.25" customHeight="1">
      <c r="A99" s="401"/>
      <c r="B99" s="402"/>
      <c r="C99" s="402"/>
      <c r="D99" s="403" t="s">
        <v>359</v>
      </c>
      <c r="E99" s="404"/>
      <c r="F99" s="404"/>
      <c r="G99" s="404"/>
      <c r="H99" s="404"/>
      <c r="I99" s="404"/>
      <c r="J99" s="404"/>
      <c r="K99" s="404"/>
      <c r="L99" s="404"/>
      <c r="M99" s="404"/>
      <c r="N99" s="404"/>
      <c r="O99" s="404"/>
      <c r="P99" s="404"/>
      <c r="Q99" s="404"/>
      <c r="R99" s="404"/>
      <c r="S99" s="405"/>
    </row>
    <row r="100" spans="1:19" ht="32.25" customHeight="1">
      <c r="A100" s="406"/>
      <c r="B100" s="407"/>
      <c r="C100" s="407" t="s">
        <v>360</v>
      </c>
      <c r="D100" s="408" t="s">
        <v>361</v>
      </c>
      <c r="E100" s="409"/>
      <c r="F100" s="409"/>
      <c r="G100" s="409"/>
      <c r="H100" s="409"/>
      <c r="I100" s="409"/>
      <c r="J100" s="409"/>
      <c r="K100" s="409"/>
      <c r="L100" s="409"/>
      <c r="M100" s="409"/>
      <c r="N100" s="409"/>
      <c r="O100" s="409"/>
      <c r="P100" s="409"/>
      <c r="Q100" s="409"/>
      <c r="R100" s="409"/>
      <c r="S100" s="410"/>
    </row>
    <row r="101" spans="1:19" ht="32.25" customHeight="1" thickBot="1">
      <c r="A101" s="411"/>
      <c r="B101" s="412"/>
      <c r="C101" s="412"/>
      <c r="D101" s="413" t="s">
        <v>362</v>
      </c>
      <c r="E101" s="414"/>
      <c r="F101" s="414"/>
      <c r="G101" s="414"/>
      <c r="H101" s="414"/>
      <c r="I101" s="414"/>
      <c r="J101" s="414"/>
      <c r="K101" s="414"/>
      <c r="L101" s="414"/>
      <c r="M101" s="414"/>
      <c r="N101" s="414"/>
      <c r="O101" s="414"/>
      <c r="P101" s="414"/>
      <c r="Q101" s="414"/>
      <c r="R101" s="414"/>
      <c r="S101" s="415"/>
    </row>
    <row r="102" spans="1:19" ht="32.25" customHeight="1">
      <c r="A102" s="401"/>
      <c r="B102" s="402"/>
      <c r="C102" s="402"/>
      <c r="D102" s="403" t="s">
        <v>363</v>
      </c>
      <c r="E102" s="404"/>
      <c r="F102" s="404"/>
      <c r="G102" s="404"/>
      <c r="H102" s="404"/>
      <c r="I102" s="404"/>
      <c r="J102" s="404"/>
      <c r="K102" s="404"/>
      <c r="L102" s="404"/>
      <c r="M102" s="404"/>
      <c r="N102" s="404"/>
      <c r="O102" s="404"/>
      <c r="P102" s="404"/>
      <c r="Q102" s="404"/>
      <c r="R102" s="404"/>
      <c r="S102" s="405"/>
    </row>
    <row r="103" spans="1:19" ht="32.25" customHeight="1">
      <c r="A103" s="406"/>
      <c r="B103" s="407"/>
      <c r="C103" s="407" t="s">
        <v>364</v>
      </c>
      <c r="D103" s="408" t="s">
        <v>365</v>
      </c>
      <c r="E103" s="409"/>
      <c r="F103" s="409"/>
      <c r="G103" s="409"/>
      <c r="H103" s="409"/>
      <c r="I103" s="409"/>
      <c r="J103" s="409"/>
      <c r="K103" s="409"/>
      <c r="L103" s="409"/>
      <c r="M103" s="409"/>
      <c r="N103" s="409"/>
      <c r="O103" s="409"/>
      <c r="P103" s="409"/>
      <c r="Q103" s="409"/>
      <c r="R103" s="409"/>
      <c r="S103" s="410"/>
    </row>
    <row r="104" spans="1:19" ht="32.25" customHeight="1" thickBot="1">
      <c r="A104" s="411"/>
      <c r="B104" s="412"/>
      <c r="C104" s="412"/>
      <c r="D104" s="413" t="s">
        <v>366</v>
      </c>
      <c r="E104" s="414"/>
      <c r="F104" s="414"/>
      <c r="G104" s="414"/>
      <c r="H104" s="414"/>
      <c r="I104" s="414"/>
      <c r="J104" s="414"/>
      <c r="K104" s="414"/>
      <c r="L104" s="414"/>
      <c r="M104" s="414"/>
      <c r="N104" s="414"/>
      <c r="O104" s="414"/>
      <c r="P104" s="414"/>
      <c r="Q104" s="414"/>
      <c r="R104" s="414"/>
      <c r="S104" s="415"/>
    </row>
    <row r="105" spans="1:19" ht="32.25" customHeight="1">
      <c r="A105" s="401"/>
      <c r="B105" s="402"/>
      <c r="C105" s="402"/>
      <c r="D105" s="403" t="s">
        <v>367</v>
      </c>
      <c r="E105" s="404"/>
      <c r="F105" s="404"/>
      <c r="G105" s="404"/>
      <c r="H105" s="404"/>
      <c r="I105" s="404"/>
      <c r="J105" s="404"/>
      <c r="K105" s="404"/>
      <c r="L105" s="404"/>
      <c r="M105" s="404"/>
      <c r="N105" s="404"/>
      <c r="O105" s="404"/>
      <c r="P105" s="404"/>
      <c r="Q105" s="404"/>
      <c r="R105" s="404"/>
      <c r="S105" s="405"/>
    </row>
    <row r="106" spans="1:19" ht="32.25" customHeight="1">
      <c r="A106" s="406"/>
      <c r="B106" s="407"/>
      <c r="C106" s="407" t="s">
        <v>368</v>
      </c>
      <c r="D106" s="408" t="s">
        <v>369</v>
      </c>
      <c r="E106" s="409"/>
      <c r="F106" s="409"/>
      <c r="G106" s="409"/>
      <c r="H106" s="409"/>
      <c r="I106" s="409"/>
      <c r="J106" s="409"/>
      <c r="K106" s="409"/>
      <c r="L106" s="409"/>
      <c r="M106" s="409"/>
      <c r="N106" s="409"/>
      <c r="O106" s="409"/>
      <c r="P106" s="409"/>
      <c r="Q106" s="409"/>
      <c r="R106" s="409"/>
      <c r="S106" s="410"/>
    </row>
    <row r="107" spans="1:19" ht="32.25" customHeight="1" thickBot="1">
      <c r="A107" s="411"/>
      <c r="B107" s="412"/>
      <c r="C107" s="412"/>
      <c r="D107" s="413" t="s">
        <v>370</v>
      </c>
      <c r="E107" s="414"/>
      <c r="F107" s="414"/>
      <c r="G107" s="414"/>
      <c r="H107" s="414"/>
      <c r="I107" s="414"/>
      <c r="J107" s="414"/>
      <c r="K107" s="414"/>
      <c r="L107" s="414"/>
      <c r="M107" s="414"/>
      <c r="N107" s="414"/>
      <c r="O107" s="414"/>
      <c r="P107" s="414"/>
      <c r="Q107" s="414"/>
      <c r="R107" s="414"/>
      <c r="S107" s="415"/>
    </row>
    <row r="108" spans="1:19" ht="32.25" customHeight="1"/>
    <row r="109" spans="1:19" ht="32.25" customHeight="1"/>
    <row r="110" spans="1:19" ht="32.25" customHeight="1"/>
    <row r="111" spans="1:19" ht="32.25" customHeight="1"/>
    <row r="112" spans="1:19" ht="32.25" customHeight="1"/>
    <row r="113" ht="32.25" customHeight="1"/>
    <row r="114" ht="32.25" customHeight="1"/>
    <row r="115" ht="32.25" customHeight="1"/>
    <row r="116" ht="32.25" customHeight="1"/>
    <row r="117" ht="32.25" customHeight="1"/>
    <row r="118" ht="32.25" customHeight="1"/>
    <row r="119" ht="32.25" customHeight="1"/>
    <row r="120" ht="32.25" customHeight="1"/>
    <row r="121" ht="32.25" customHeight="1"/>
    <row r="122" ht="32.25" customHeight="1"/>
    <row r="123" ht="32.25" customHeight="1"/>
    <row r="124" ht="32.25" customHeight="1"/>
    <row r="125" ht="32.25" customHeight="1"/>
    <row r="126" ht="32.25" customHeight="1"/>
    <row r="127" ht="32.25" customHeight="1"/>
    <row r="128" ht="32.25" customHeight="1"/>
    <row r="129" ht="32.25" customHeight="1"/>
    <row r="130" ht="32.25" customHeight="1"/>
    <row r="131" ht="32.25" customHeight="1"/>
    <row r="132" ht="32.25" customHeight="1"/>
    <row r="133" ht="32.25" customHeight="1"/>
    <row r="134" ht="32.25" customHeight="1"/>
    <row r="135" ht="32.25" customHeight="1"/>
    <row r="136" ht="32.25" customHeight="1"/>
    <row r="137" ht="32.25" customHeight="1"/>
    <row r="138" ht="32.25" customHeight="1"/>
    <row r="139" ht="32.25" customHeight="1"/>
    <row r="140" ht="32.25" customHeight="1"/>
    <row r="141" ht="32.25" customHeight="1"/>
    <row r="142" ht="32.25" customHeight="1"/>
    <row r="143" ht="32.25" customHeight="1"/>
    <row r="144" ht="32.25" customHeight="1"/>
    <row r="145" ht="32.25" customHeight="1"/>
    <row r="146" ht="32.25" customHeight="1"/>
    <row r="147" ht="32.25" customHeight="1"/>
    <row r="148" ht="32.25" customHeight="1"/>
    <row r="149" ht="32.25" customHeight="1"/>
    <row r="150" ht="32.25" customHeight="1"/>
    <row r="151" ht="32.25" customHeight="1"/>
    <row r="152" ht="32.25" customHeight="1"/>
    <row r="153" ht="32.25" customHeight="1"/>
    <row r="154" ht="32.25" customHeight="1"/>
    <row r="155" ht="32.25" customHeight="1"/>
    <row r="156" ht="32.25" customHeight="1"/>
    <row r="157" ht="32.25" customHeight="1"/>
    <row r="158" ht="32.25" customHeight="1"/>
    <row r="159" ht="32.25" customHeight="1"/>
    <row r="160" ht="32.25" customHeight="1"/>
    <row r="161" ht="32.25" customHeight="1"/>
    <row r="162" ht="32.25" customHeight="1"/>
    <row r="163" ht="32.25" customHeight="1"/>
    <row r="164" ht="32.25" customHeight="1"/>
    <row r="165" ht="32.25" customHeight="1"/>
    <row r="166" ht="32.25" customHeight="1"/>
    <row r="167" ht="32.25" customHeight="1"/>
    <row r="168" ht="32.25" customHeight="1"/>
    <row r="169" ht="32.25" customHeight="1"/>
    <row r="170" ht="32.25" customHeight="1"/>
    <row r="171" ht="32.25" customHeight="1"/>
    <row r="172" ht="32.25" customHeight="1"/>
    <row r="173" ht="32.25" customHeight="1"/>
    <row r="174" ht="32.25" customHeight="1"/>
    <row r="175" ht="32.25" customHeight="1"/>
    <row r="176" ht="32.25" customHeight="1"/>
    <row r="177" ht="32.25" customHeight="1"/>
    <row r="178" ht="32.25" customHeight="1"/>
    <row r="179" ht="32.25" customHeight="1"/>
    <row r="180" ht="32.25" customHeight="1"/>
    <row r="181" ht="32.25" customHeight="1"/>
    <row r="182" ht="32.25" customHeight="1"/>
    <row r="183" ht="32.25" customHeight="1"/>
    <row r="184" ht="32.25" customHeight="1"/>
    <row r="185" ht="32.25" customHeight="1"/>
    <row r="186" ht="32.25" customHeight="1"/>
    <row r="187" ht="32.25" customHeight="1"/>
    <row r="188" ht="32.25" customHeight="1"/>
    <row r="189" ht="32.25" customHeight="1"/>
    <row r="190" ht="32.25" customHeight="1"/>
    <row r="191" ht="32.25" customHeight="1"/>
    <row r="192" ht="32.25" customHeight="1"/>
    <row r="193" ht="32.25" customHeight="1"/>
    <row r="194" ht="32.25" customHeight="1"/>
    <row r="195" ht="32.25" customHeight="1"/>
    <row r="196" ht="32.25" customHeight="1"/>
  </sheetData>
  <mergeCells count="337">
    <mergeCell ref="A94:A96"/>
    <mergeCell ref="B94:B96"/>
    <mergeCell ref="C94:C96"/>
    <mergeCell ref="F94:F96"/>
    <mergeCell ref="G94:G96"/>
    <mergeCell ref="H94:H96"/>
    <mergeCell ref="R94:R96"/>
    <mergeCell ref="S94:S96"/>
    <mergeCell ref="O95:O96"/>
    <mergeCell ref="I96:J96"/>
    <mergeCell ref="K96:L96"/>
    <mergeCell ref="A91:A93"/>
    <mergeCell ref="B91:B93"/>
    <mergeCell ref="C91:C93"/>
    <mergeCell ref="F91:F93"/>
    <mergeCell ref="G91:G93"/>
    <mergeCell ref="H91:H93"/>
    <mergeCell ref="R91:R93"/>
    <mergeCell ref="S91:S93"/>
    <mergeCell ref="O92:O93"/>
    <mergeCell ref="I93:J93"/>
    <mergeCell ref="K93:L93"/>
    <mergeCell ref="A88:A90"/>
    <mergeCell ref="B88:B90"/>
    <mergeCell ref="C88:C90"/>
    <mergeCell ref="F88:F90"/>
    <mergeCell ref="G88:G90"/>
    <mergeCell ref="H88:H90"/>
    <mergeCell ref="R88:R90"/>
    <mergeCell ref="S88:S90"/>
    <mergeCell ref="O89:O90"/>
    <mergeCell ref="I90:J90"/>
    <mergeCell ref="K90:L90"/>
    <mergeCell ref="A85:A87"/>
    <mergeCell ref="B85:B87"/>
    <mergeCell ref="C85:C87"/>
    <mergeCell ref="F85:F87"/>
    <mergeCell ref="G85:G87"/>
    <mergeCell ref="H85:H87"/>
    <mergeCell ref="R85:R87"/>
    <mergeCell ref="S85:S87"/>
    <mergeCell ref="O86:O87"/>
    <mergeCell ref="I87:J87"/>
    <mergeCell ref="K87:L87"/>
    <mergeCell ref="A82:A84"/>
    <mergeCell ref="B82:B84"/>
    <mergeCell ref="C82:C84"/>
    <mergeCell ref="F82:F84"/>
    <mergeCell ref="G82:G84"/>
    <mergeCell ref="H82:H84"/>
    <mergeCell ref="R82:R84"/>
    <mergeCell ref="S82:S84"/>
    <mergeCell ref="O83:O84"/>
    <mergeCell ref="I84:J84"/>
    <mergeCell ref="K84:L84"/>
    <mergeCell ref="A78:V78"/>
    <mergeCell ref="A79:A81"/>
    <mergeCell ref="B79:B81"/>
    <mergeCell ref="C79:C81"/>
    <mergeCell ref="F79:F81"/>
    <mergeCell ref="G79:G81"/>
    <mergeCell ref="H79:H81"/>
    <mergeCell ref="R79:R81"/>
    <mergeCell ref="S79:S81"/>
    <mergeCell ref="T79:U80"/>
    <mergeCell ref="V79:V80"/>
    <mergeCell ref="O80:O81"/>
    <mergeCell ref="I81:J81"/>
    <mergeCell ref="K81:L81"/>
    <mergeCell ref="A75:A77"/>
    <mergeCell ref="B75:B77"/>
    <mergeCell ref="C75:C77"/>
    <mergeCell ref="F75:F77"/>
    <mergeCell ref="G75:G77"/>
    <mergeCell ref="H75:H77"/>
    <mergeCell ref="R75:R77"/>
    <mergeCell ref="S75:S77"/>
    <mergeCell ref="O76:O77"/>
    <mergeCell ref="I77:J77"/>
    <mergeCell ref="K77:L77"/>
    <mergeCell ref="A72:A74"/>
    <mergeCell ref="B72:B74"/>
    <mergeCell ref="C72:C74"/>
    <mergeCell ref="F72:F74"/>
    <mergeCell ref="G72:G74"/>
    <mergeCell ref="H72:H74"/>
    <mergeCell ref="R72:R74"/>
    <mergeCell ref="S72:S74"/>
    <mergeCell ref="O73:O74"/>
    <mergeCell ref="I74:J74"/>
    <mergeCell ref="K74:L74"/>
    <mergeCell ref="A68:V68"/>
    <mergeCell ref="A69:A71"/>
    <mergeCell ref="B69:B71"/>
    <mergeCell ref="C69:C71"/>
    <mergeCell ref="F69:F71"/>
    <mergeCell ref="G69:G71"/>
    <mergeCell ref="H69:H71"/>
    <mergeCell ref="R69:R71"/>
    <mergeCell ref="S69:S71"/>
    <mergeCell ref="T69:U70"/>
    <mergeCell ref="V69:V70"/>
    <mergeCell ref="O70:O71"/>
    <mergeCell ref="I71:J71"/>
    <mergeCell ref="K71:L71"/>
    <mergeCell ref="A65:A67"/>
    <mergeCell ref="B65:B67"/>
    <mergeCell ref="C65:C67"/>
    <mergeCell ref="F65:F67"/>
    <mergeCell ref="G65:G67"/>
    <mergeCell ref="H65:H67"/>
    <mergeCell ref="R65:R67"/>
    <mergeCell ref="S65:S67"/>
    <mergeCell ref="O66:O67"/>
    <mergeCell ref="I67:J67"/>
    <mergeCell ref="K67:L67"/>
    <mergeCell ref="A62:A64"/>
    <mergeCell ref="B62:B64"/>
    <mergeCell ref="C62:C64"/>
    <mergeCell ref="F62:F64"/>
    <mergeCell ref="G62:G64"/>
    <mergeCell ref="H62:H64"/>
    <mergeCell ref="R62:R64"/>
    <mergeCell ref="S62:S64"/>
    <mergeCell ref="O63:O64"/>
    <mergeCell ref="I64:J64"/>
    <mergeCell ref="K64:L64"/>
    <mergeCell ref="A58:V58"/>
    <mergeCell ref="A59:A61"/>
    <mergeCell ref="B59:B61"/>
    <mergeCell ref="C59:C61"/>
    <mergeCell ref="F59:F61"/>
    <mergeCell ref="G59:G61"/>
    <mergeCell ref="H59:H61"/>
    <mergeCell ref="R59:R61"/>
    <mergeCell ref="S59:S61"/>
    <mergeCell ref="T59:U60"/>
    <mergeCell ref="V59:V60"/>
    <mergeCell ref="O60:O61"/>
    <mergeCell ref="I61:J61"/>
    <mergeCell ref="K61:L61"/>
    <mergeCell ref="A55:A57"/>
    <mergeCell ref="B55:B57"/>
    <mergeCell ref="C55:C57"/>
    <mergeCell ref="F55:F57"/>
    <mergeCell ref="G55:G57"/>
    <mergeCell ref="H55:H57"/>
    <mergeCell ref="R55:R57"/>
    <mergeCell ref="S55:S57"/>
    <mergeCell ref="O56:O57"/>
    <mergeCell ref="I57:J57"/>
    <mergeCell ref="K57:L57"/>
    <mergeCell ref="A52:A54"/>
    <mergeCell ref="B52:B54"/>
    <mergeCell ref="C52:C54"/>
    <mergeCell ref="F52:F54"/>
    <mergeCell ref="G52:G54"/>
    <mergeCell ref="H52:H54"/>
    <mergeCell ref="R52:R54"/>
    <mergeCell ref="S52:S54"/>
    <mergeCell ref="O53:O54"/>
    <mergeCell ref="I54:J54"/>
    <mergeCell ref="K54:L54"/>
    <mergeCell ref="A49:A51"/>
    <mergeCell ref="B49:B51"/>
    <mergeCell ref="C49:C51"/>
    <mergeCell ref="F49:F51"/>
    <mergeCell ref="G49:G51"/>
    <mergeCell ref="H49:H51"/>
    <mergeCell ref="R49:R51"/>
    <mergeCell ref="S49:S51"/>
    <mergeCell ref="O50:O51"/>
    <mergeCell ref="I51:J51"/>
    <mergeCell ref="K51:L51"/>
    <mergeCell ref="A45:V45"/>
    <mergeCell ref="A46:A48"/>
    <mergeCell ref="B46:B48"/>
    <mergeCell ref="C46:C48"/>
    <mergeCell ref="F46:F48"/>
    <mergeCell ref="G46:G48"/>
    <mergeCell ref="H46:H48"/>
    <mergeCell ref="R46:R48"/>
    <mergeCell ref="S46:S48"/>
    <mergeCell ref="T46:U47"/>
    <mergeCell ref="V46:V47"/>
    <mergeCell ref="O47:O48"/>
    <mergeCell ref="I48:J48"/>
    <mergeCell ref="K48:L48"/>
    <mergeCell ref="A42:A44"/>
    <mergeCell ref="B42:B44"/>
    <mergeCell ref="C42:C44"/>
    <mergeCell ref="F42:F44"/>
    <mergeCell ref="G42:G44"/>
    <mergeCell ref="H42:H44"/>
    <mergeCell ref="R42:R44"/>
    <mergeCell ref="S42:S44"/>
    <mergeCell ref="O43:O44"/>
    <mergeCell ref="I44:J44"/>
    <mergeCell ref="K44:L44"/>
    <mergeCell ref="A39:A41"/>
    <mergeCell ref="B39:B41"/>
    <mergeCell ref="C39:C41"/>
    <mergeCell ref="F39:F41"/>
    <mergeCell ref="G39:G41"/>
    <mergeCell ref="H39:H41"/>
    <mergeCell ref="R39:R41"/>
    <mergeCell ref="S39:S41"/>
    <mergeCell ref="O40:O41"/>
    <mergeCell ref="I41:J41"/>
    <mergeCell ref="K41:L41"/>
    <mergeCell ref="A35:V35"/>
    <mergeCell ref="A36:A38"/>
    <mergeCell ref="B36:B38"/>
    <mergeCell ref="C36:C38"/>
    <mergeCell ref="F36:F38"/>
    <mergeCell ref="G36:G38"/>
    <mergeCell ref="H36:H38"/>
    <mergeCell ref="R36:R38"/>
    <mergeCell ref="S36:S38"/>
    <mergeCell ref="T36:U37"/>
    <mergeCell ref="V36:V37"/>
    <mergeCell ref="O37:O38"/>
    <mergeCell ref="I38:J38"/>
    <mergeCell ref="K38:L38"/>
    <mergeCell ref="A32:A34"/>
    <mergeCell ref="B32:B34"/>
    <mergeCell ref="C32:C34"/>
    <mergeCell ref="F32:F34"/>
    <mergeCell ref="G32:G34"/>
    <mergeCell ref="H32:H34"/>
    <mergeCell ref="R32:R34"/>
    <mergeCell ref="S32:S34"/>
    <mergeCell ref="O33:O34"/>
    <mergeCell ref="I34:J34"/>
    <mergeCell ref="K34:L34"/>
    <mergeCell ref="A29:A31"/>
    <mergeCell ref="B29:B31"/>
    <mergeCell ref="C29:C31"/>
    <mergeCell ref="F29:F31"/>
    <mergeCell ref="G29:G31"/>
    <mergeCell ref="H29:H31"/>
    <mergeCell ref="R29:R31"/>
    <mergeCell ref="S29:S31"/>
    <mergeCell ref="O30:O31"/>
    <mergeCell ref="I31:J31"/>
    <mergeCell ref="K31:L31"/>
    <mergeCell ref="A25:V25"/>
    <mergeCell ref="A26:A28"/>
    <mergeCell ref="B26:B28"/>
    <mergeCell ref="C26:C28"/>
    <mergeCell ref="F26:F28"/>
    <mergeCell ref="G26:G28"/>
    <mergeCell ref="H26:H28"/>
    <mergeCell ref="R26:R28"/>
    <mergeCell ref="S26:S28"/>
    <mergeCell ref="T26:U27"/>
    <mergeCell ref="V26:V27"/>
    <mergeCell ref="O27:O28"/>
    <mergeCell ref="I28:J28"/>
    <mergeCell ref="K28:L28"/>
    <mergeCell ref="A22:A24"/>
    <mergeCell ref="B22:B24"/>
    <mergeCell ref="C22:C24"/>
    <mergeCell ref="F22:F24"/>
    <mergeCell ref="G22:G24"/>
    <mergeCell ref="H22:H24"/>
    <mergeCell ref="R22:R24"/>
    <mergeCell ref="S22:S24"/>
    <mergeCell ref="O23:O24"/>
    <mergeCell ref="I24:J24"/>
    <mergeCell ref="K24:L24"/>
    <mergeCell ref="A19:A21"/>
    <mergeCell ref="B19:B21"/>
    <mergeCell ref="C19:C21"/>
    <mergeCell ref="F19:F21"/>
    <mergeCell ref="G19:G21"/>
    <mergeCell ref="H19:H21"/>
    <mergeCell ref="R19:R21"/>
    <mergeCell ref="S19:S21"/>
    <mergeCell ref="O20:O21"/>
    <mergeCell ref="I21:J21"/>
    <mergeCell ref="K21:L21"/>
    <mergeCell ref="A15:V15"/>
    <mergeCell ref="A16:A18"/>
    <mergeCell ref="B16:B18"/>
    <mergeCell ref="C16:C18"/>
    <mergeCell ref="F16:F18"/>
    <mergeCell ref="G16:G18"/>
    <mergeCell ref="H16:H18"/>
    <mergeCell ref="R16:R18"/>
    <mergeCell ref="S16:S18"/>
    <mergeCell ref="T16:U17"/>
    <mergeCell ref="V16:V17"/>
    <mergeCell ref="O17:O18"/>
    <mergeCell ref="I18:J18"/>
    <mergeCell ref="K18:L18"/>
    <mergeCell ref="A12:A14"/>
    <mergeCell ref="B12:B14"/>
    <mergeCell ref="C12:C14"/>
    <mergeCell ref="F12:F14"/>
    <mergeCell ref="G12:G14"/>
    <mergeCell ref="H12:H14"/>
    <mergeCell ref="R12:R14"/>
    <mergeCell ref="S12:S14"/>
    <mergeCell ref="O13:O14"/>
    <mergeCell ref="I14:J14"/>
    <mergeCell ref="K14:L14"/>
    <mergeCell ref="A9:A11"/>
    <mergeCell ref="B9:B11"/>
    <mergeCell ref="C9:C11"/>
    <mergeCell ref="F9:F11"/>
    <mergeCell ref="G9:G11"/>
    <mergeCell ref="H9:H11"/>
    <mergeCell ref="R9:R11"/>
    <mergeCell ref="S9:S11"/>
    <mergeCell ref="O10:O11"/>
    <mergeCell ref="I11:J11"/>
    <mergeCell ref="K11:L11"/>
    <mergeCell ref="A2:Q2"/>
    <mergeCell ref="A3:Q3"/>
    <mergeCell ref="I4:J4"/>
    <mergeCell ref="K4:L4"/>
    <mergeCell ref="T4:U4"/>
    <mergeCell ref="A5:V5"/>
    <mergeCell ref="A6:A8"/>
    <mergeCell ref="B6:B8"/>
    <mergeCell ref="C6:C8"/>
    <mergeCell ref="F6:F8"/>
    <mergeCell ref="G6:G8"/>
    <mergeCell ref="H6:H8"/>
    <mergeCell ref="R6:R8"/>
    <mergeCell ref="S6:S8"/>
    <mergeCell ref="T6:U7"/>
    <mergeCell ref="V6:V7"/>
    <mergeCell ref="O7:O8"/>
    <mergeCell ref="I8:J8"/>
    <mergeCell ref="K8:L8"/>
  </mergeCells>
  <conditionalFormatting sqref="A6:A14">
    <cfRule type="dataBar" priority="9">
      <dataBar>
        <cfvo type="min" val="0"/>
        <cfvo type="max" val="0"/>
        <color rgb="FFFF555A"/>
      </dataBar>
    </cfRule>
  </conditionalFormatting>
  <conditionalFormatting sqref="A9 A12">
    <cfRule type="dataBar" priority="8">
      <dataBar>
        <cfvo type="min" val="0"/>
        <cfvo type="max" val="0"/>
        <color rgb="FF638EC6"/>
      </dataBar>
    </cfRule>
  </conditionalFormatting>
  <conditionalFormatting sqref="A16:A19 A22">
    <cfRule type="dataBar" priority="7">
      <dataBar>
        <cfvo type="min" val="0"/>
        <cfvo type="max" val="0"/>
        <color rgb="FF638EC6"/>
      </dataBar>
    </cfRule>
  </conditionalFormatting>
  <conditionalFormatting sqref="A26:A34">
    <cfRule type="dataBar" priority="6">
      <dataBar>
        <cfvo type="min" val="0"/>
        <cfvo type="max" val="0"/>
        <color rgb="FFFF555A"/>
      </dataBar>
    </cfRule>
  </conditionalFormatting>
  <conditionalFormatting sqref="A36:A44">
    <cfRule type="dataBar" priority="5">
      <dataBar>
        <cfvo type="min" val="0"/>
        <cfvo type="max" val="0"/>
        <color rgb="FF638EC6"/>
      </dataBar>
    </cfRule>
  </conditionalFormatting>
  <conditionalFormatting sqref="A46:A57">
    <cfRule type="dataBar" priority="4">
      <dataBar>
        <cfvo type="min" val="0"/>
        <cfvo type="max" val="0"/>
        <color rgb="FFFF555A"/>
      </dataBar>
    </cfRule>
  </conditionalFormatting>
  <conditionalFormatting sqref="A59:A67">
    <cfRule type="dataBar" priority="3">
      <dataBar>
        <cfvo type="min" val="0"/>
        <cfvo type="max" val="0"/>
        <color rgb="FF638EC6"/>
      </dataBar>
    </cfRule>
  </conditionalFormatting>
  <conditionalFormatting sqref="A69:A77">
    <cfRule type="dataBar" priority="2">
      <dataBar>
        <cfvo type="min" val="0"/>
        <cfvo type="max" val="0"/>
        <color rgb="FFFF555A"/>
      </dataBar>
    </cfRule>
  </conditionalFormatting>
  <conditionalFormatting sqref="A79:A96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19"/>
  <sheetViews>
    <sheetView workbookViewId="0">
      <selection sqref="A1:Q2"/>
    </sheetView>
  </sheetViews>
  <sheetFormatPr defaultRowHeight="15"/>
  <cols>
    <col min="1" max="1" width="9.28515625" customWidth="1"/>
    <col min="2" max="2" width="12" customWidth="1"/>
    <col min="3" max="3" width="13.85546875" customWidth="1"/>
    <col min="4" max="4" width="19.42578125" customWidth="1"/>
    <col min="13" max="13" width="8.140625" bestFit="1" customWidth="1"/>
    <col min="22" max="22" width="13.7109375" customWidth="1"/>
  </cols>
  <sheetData>
    <row r="1" spans="1:22" ht="24" thickBot="1">
      <c r="A1" s="658" t="s">
        <v>376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60"/>
      <c r="R1" s="322"/>
      <c r="S1" s="322"/>
      <c r="T1" s="322"/>
      <c r="U1" s="322"/>
      <c r="V1" s="322"/>
    </row>
    <row r="2" spans="1:22" ht="36.75" customHeight="1" thickBot="1">
      <c r="A2" s="658" t="s">
        <v>377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2"/>
      <c r="R2" s="322"/>
      <c r="S2" s="322"/>
      <c r="T2" s="322"/>
      <c r="U2" s="322"/>
      <c r="V2" s="322"/>
    </row>
    <row r="3" spans="1:22" ht="108.75" thickBot="1">
      <c r="A3" s="323" t="s">
        <v>21</v>
      </c>
      <c r="B3" s="324" t="s">
        <v>57</v>
      </c>
      <c r="C3" s="324" t="s">
        <v>58</v>
      </c>
      <c r="D3" s="324" t="s">
        <v>22</v>
      </c>
      <c r="E3" s="324" t="s">
        <v>59</v>
      </c>
      <c r="F3" s="325" t="s">
        <v>60</v>
      </c>
      <c r="G3" s="325" t="s">
        <v>61</v>
      </c>
      <c r="H3" s="325" t="s">
        <v>62</v>
      </c>
      <c r="I3" s="663" t="s">
        <v>161</v>
      </c>
      <c r="J3" s="664"/>
      <c r="K3" s="665" t="s">
        <v>162</v>
      </c>
      <c r="L3" s="665"/>
      <c r="M3" s="444" t="s">
        <v>163</v>
      </c>
      <c r="N3" s="326" t="s">
        <v>149</v>
      </c>
      <c r="O3" s="327" t="s">
        <v>150</v>
      </c>
      <c r="P3" s="326" t="s">
        <v>164</v>
      </c>
      <c r="Q3" s="328" t="s">
        <v>63</v>
      </c>
      <c r="R3" s="329" t="s">
        <v>64</v>
      </c>
      <c r="S3" s="330" t="s">
        <v>79</v>
      </c>
      <c r="T3" s="666" t="s">
        <v>165</v>
      </c>
      <c r="U3" s="667"/>
      <c r="V3" s="331" t="s">
        <v>166</v>
      </c>
    </row>
    <row r="4" spans="1:22" ht="18.75" thickBot="1">
      <c r="A4" s="668" t="s">
        <v>34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</row>
    <row r="5" spans="1:22" ht="38.25">
      <c r="A5" s="653">
        <v>1</v>
      </c>
      <c r="B5" s="657" t="s">
        <v>378</v>
      </c>
      <c r="C5" s="622" t="s">
        <v>379</v>
      </c>
      <c r="D5" s="349" t="s">
        <v>380</v>
      </c>
      <c r="E5" s="333"/>
      <c r="F5" s="625">
        <v>0.4375</v>
      </c>
      <c r="G5" s="625">
        <v>0.4770833333333333</v>
      </c>
      <c r="H5" s="628">
        <f>IF(AND(F5&gt;0,G5-F5&lt;V5),G5-F5,0)</f>
        <v>3.9583333333333304E-2</v>
      </c>
      <c r="I5" s="334" t="s">
        <v>170</v>
      </c>
      <c r="J5" s="335" t="s">
        <v>171</v>
      </c>
      <c r="K5" s="335" t="s">
        <v>170</v>
      </c>
      <c r="L5" s="336" t="s">
        <v>171</v>
      </c>
      <c r="M5" s="335" t="s">
        <v>172</v>
      </c>
      <c r="N5" s="337" t="s">
        <v>173</v>
      </c>
      <c r="O5" s="338">
        <f>IF(H5&gt;T5,H5-T5,0)</f>
        <v>0</v>
      </c>
      <c r="P5" s="337" t="s">
        <v>174</v>
      </c>
      <c r="Q5" s="337" t="s">
        <v>175</v>
      </c>
      <c r="R5" s="634"/>
      <c r="S5" s="637">
        <f>IF(H5&gt;0,SUM(I7:N7,O6,P7,Q7),"DNF")</f>
        <v>335</v>
      </c>
      <c r="T5" s="640">
        <v>8.3333333333333329E-2</v>
      </c>
      <c r="U5" s="641"/>
      <c r="V5" s="644">
        <v>0.125</v>
      </c>
    </row>
    <row r="6" spans="1:22" ht="15.75" thickBot="1">
      <c r="A6" s="653"/>
      <c r="B6" s="713"/>
      <c r="C6" s="703"/>
      <c r="D6" s="445" t="s">
        <v>381</v>
      </c>
      <c r="E6" s="339"/>
      <c r="F6" s="710"/>
      <c r="G6" s="710"/>
      <c r="H6" s="707"/>
      <c r="I6" s="446">
        <v>0</v>
      </c>
      <c r="J6" s="447">
        <v>0</v>
      </c>
      <c r="K6" s="448">
        <v>8</v>
      </c>
      <c r="L6" s="449">
        <v>1</v>
      </c>
      <c r="M6" s="448">
        <v>0</v>
      </c>
      <c r="N6" s="450">
        <v>4</v>
      </c>
      <c r="O6" s="646">
        <f>O5*-1440</f>
        <v>0</v>
      </c>
      <c r="P6" s="448">
        <v>0</v>
      </c>
      <c r="Q6" s="345">
        <v>1</v>
      </c>
      <c r="R6" s="635"/>
      <c r="S6" s="638"/>
      <c r="T6" s="642"/>
      <c r="U6" s="643"/>
      <c r="V6" s="645"/>
    </row>
    <row r="7" spans="1:22" ht="15.75" thickBot="1">
      <c r="A7" s="653"/>
      <c r="B7" s="714"/>
      <c r="C7" s="624"/>
      <c r="D7" s="355" t="s">
        <v>382</v>
      </c>
      <c r="E7" s="346"/>
      <c r="F7" s="711"/>
      <c r="G7" s="711"/>
      <c r="H7" s="708"/>
      <c r="I7" s="648">
        <f>I6*20+J6*-5</f>
        <v>0</v>
      </c>
      <c r="J7" s="649"/>
      <c r="K7" s="650">
        <f>K6*5+L6*-5</f>
        <v>35</v>
      </c>
      <c r="L7" s="648"/>
      <c r="M7" s="451">
        <f>M6*20</f>
        <v>0</v>
      </c>
      <c r="N7" s="451">
        <f>N6*50</f>
        <v>200</v>
      </c>
      <c r="O7" s="647"/>
      <c r="P7" s="451">
        <f>P6*-5</f>
        <v>0</v>
      </c>
      <c r="Q7" s="443">
        <f>IF(Q6&gt;0,VLOOKUP(Q6,'[3]Бодовање по времену доласка'!A1:B21,2,TRUE),0)</f>
        <v>100</v>
      </c>
      <c r="R7" s="636"/>
      <c r="S7" s="709"/>
      <c r="T7" s="322"/>
      <c r="U7" s="322"/>
      <c r="V7" s="348"/>
    </row>
    <row r="8" spans="1:22" ht="38.25">
      <c r="A8" s="653">
        <v>2</v>
      </c>
      <c r="B8" s="657" t="s">
        <v>383</v>
      </c>
      <c r="C8" s="622" t="s">
        <v>383</v>
      </c>
      <c r="D8" s="349" t="s">
        <v>384</v>
      </c>
      <c r="E8" s="333"/>
      <c r="F8" s="631">
        <v>0.4201388888888889</v>
      </c>
      <c r="G8" s="631">
        <v>0.47916666666666669</v>
      </c>
      <c r="H8" s="628">
        <f>IF(AND(F8&gt;0,G8-F8&lt;V5),G8-F8,0)</f>
        <v>5.902777777777779E-2</v>
      </c>
      <c r="I8" s="334" t="s">
        <v>170</v>
      </c>
      <c r="J8" s="335" t="s">
        <v>171</v>
      </c>
      <c r="K8" s="335" t="s">
        <v>170</v>
      </c>
      <c r="L8" s="336" t="s">
        <v>171</v>
      </c>
      <c r="M8" s="335" t="s">
        <v>172</v>
      </c>
      <c r="N8" s="337" t="s">
        <v>173</v>
      </c>
      <c r="O8" s="338">
        <f>IF(H8&gt;T5,H8-T5,0)</f>
        <v>0</v>
      </c>
      <c r="P8" s="337" t="s">
        <v>174</v>
      </c>
      <c r="Q8" s="337" t="s">
        <v>175</v>
      </c>
      <c r="R8" s="634"/>
      <c r="S8" s="637">
        <f>IF(H8&gt;0,SUM(I10:N10,O9,P10,Q10),"DNF")</f>
        <v>305</v>
      </c>
      <c r="T8" s="322"/>
      <c r="U8" s="322"/>
      <c r="V8" s="366"/>
    </row>
    <row r="9" spans="1:22">
      <c r="A9" s="653"/>
      <c r="B9" s="713"/>
      <c r="C9" s="703"/>
      <c r="D9" s="445" t="s">
        <v>385</v>
      </c>
      <c r="E9" s="339"/>
      <c r="F9" s="704"/>
      <c r="G9" s="704"/>
      <c r="H9" s="707"/>
      <c r="I9" s="452"/>
      <c r="J9" s="453"/>
      <c r="K9" s="454">
        <v>7</v>
      </c>
      <c r="L9" s="455">
        <v>2</v>
      </c>
      <c r="M9" s="448">
        <v>0</v>
      </c>
      <c r="N9" s="450">
        <v>4</v>
      </c>
      <c r="O9" s="646">
        <f>O8*-1440</f>
        <v>0</v>
      </c>
      <c r="P9" s="448">
        <v>0</v>
      </c>
      <c r="Q9" s="345">
        <v>2</v>
      </c>
      <c r="R9" s="635"/>
      <c r="S9" s="638"/>
      <c r="T9" s="322"/>
      <c r="U9" s="364"/>
      <c r="V9" s="386"/>
    </row>
    <row r="10" spans="1:22" ht="15.75" thickBot="1">
      <c r="A10" s="653"/>
      <c r="B10" s="714"/>
      <c r="C10" s="624"/>
      <c r="D10" s="355" t="s">
        <v>386</v>
      </c>
      <c r="E10" s="346"/>
      <c r="F10" s="705"/>
      <c r="G10" s="705"/>
      <c r="H10" s="708"/>
      <c r="I10" s="648">
        <f>I9*20+J9*-5</f>
        <v>0</v>
      </c>
      <c r="J10" s="649"/>
      <c r="K10" s="650">
        <f>K9*5+L9*-5</f>
        <v>25</v>
      </c>
      <c r="L10" s="648"/>
      <c r="M10" s="451">
        <f>M9*20</f>
        <v>0</v>
      </c>
      <c r="N10" s="451">
        <f t="shared" ref="N10" si="0">N9*50</f>
        <v>200</v>
      </c>
      <c r="O10" s="647"/>
      <c r="P10" s="451">
        <f t="shared" ref="P10" si="1">P9*-5</f>
        <v>0</v>
      </c>
      <c r="Q10" s="443">
        <v>80</v>
      </c>
      <c r="R10" s="636"/>
      <c r="S10" s="709"/>
      <c r="T10" s="322"/>
      <c r="U10" s="364"/>
      <c r="V10" s="386"/>
    </row>
    <row r="11" spans="1:22" ht="38.25">
      <c r="A11" s="653">
        <v>3</v>
      </c>
      <c r="B11" s="657" t="s">
        <v>387</v>
      </c>
      <c r="C11" s="622" t="s">
        <v>379</v>
      </c>
      <c r="D11" s="349" t="s">
        <v>388</v>
      </c>
      <c r="E11" s="333"/>
      <c r="F11" s="631">
        <v>0.42708333333333331</v>
      </c>
      <c r="G11" s="631">
        <v>0.48680555555555555</v>
      </c>
      <c r="H11" s="628">
        <f>IF(AND(F11&gt;0,G11-F11&lt;V5),G11-F11,0)</f>
        <v>5.9722222222222232E-2</v>
      </c>
      <c r="I11" s="334" t="s">
        <v>170</v>
      </c>
      <c r="J11" s="335" t="s">
        <v>171</v>
      </c>
      <c r="K11" s="335" t="s">
        <v>170</v>
      </c>
      <c r="L11" s="336" t="s">
        <v>171</v>
      </c>
      <c r="M11" s="335" t="s">
        <v>172</v>
      </c>
      <c r="N11" s="337" t="s">
        <v>173</v>
      </c>
      <c r="O11" s="338">
        <f>IF(H11&gt;T5,H11-T5,0)</f>
        <v>0</v>
      </c>
      <c r="P11" s="337" t="s">
        <v>174</v>
      </c>
      <c r="Q11" s="337" t="s">
        <v>175</v>
      </c>
      <c r="R11" s="634"/>
      <c r="S11" s="637">
        <f>IF(H11&gt;0,SUM(I13:N13,O12,P13,Q13),"DNF")</f>
        <v>245</v>
      </c>
      <c r="T11" s="322"/>
      <c r="U11" s="364"/>
      <c r="V11" s="386"/>
    </row>
    <row r="12" spans="1:22">
      <c r="A12" s="653"/>
      <c r="B12" s="713"/>
      <c r="C12" s="703"/>
      <c r="D12" s="445" t="s">
        <v>389</v>
      </c>
      <c r="E12" s="339"/>
      <c r="F12" s="704"/>
      <c r="G12" s="704"/>
      <c r="H12" s="707"/>
      <c r="I12" s="452">
        <v>0</v>
      </c>
      <c r="J12" s="453">
        <v>0</v>
      </c>
      <c r="K12" s="454">
        <v>7</v>
      </c>
      <c r="L12" s="455">
        <v>0</v>
      </c>
      <c r="M12" s="448">
        <v>0</v>
      </c>
      <c r="N12" s="450">
        <v>3</v>
      </c>
      <c r="O12" s="646">
        <f>O11*-1440</f>
        <v>0</v>
      </c>
      <c r="P12" s="448">
        <v>0</v>
      </c>
      <c r="Q12" s="345">
        <v>3</v>
      </c>
      <c r="R12" s="635"/>
      <c r="S12" s="638"/>
      <c r="T12" s="322"/>
      <c r="U12" s="364"/>
      <c r="V12" s="386"/>
    </row>
    <row r="13" spans="1:22" ht="15.75" thickBot="1">
      <c r="A13" s="653"/>
      <c r="B13" s="714"/>
      <c r="C13" s="624"/>
      <c r="D13" s="355" t="s">
        <v>390</v>
      </c>
      <c r="E13" s="346"/>
      <c r="F13" s="705"/>
      <c r="G13" s="705"/>
      <c r="H13" s="708"/>
      <c r="I13" s="648">
        <f>I12*20+J12*-5</f>
        <v>0</v>
      </c>
      <c r="J13" s="649"/>
      <c r="K13" s="650">
        <f>K12*5+L12*-5</f>
        <v>35</v>
      </c>
      <c r="L13" s="648"/>
      <c r="M13" s="451">
        <f>M12*20</f>
        <v>0</v>
      </c>
      <c r="N13" s="451">
        <f t="shared" ref="N13" si="2">N12*50</f>
        <v>150</v>
      </c>
      <c r="O13" s="647"/>
      <c r="P13" s="451">
        <f t="shared" ref="P13" si="3">P12*-5</f>
        <v>0</v>
      </c>
      <c r="Q13" s="443">
        <v>60</v>
      </c>
      <c r="R13" s="636"/>
      <c r="S13" s="709"/>
      <c r="T13" s="322"/>
      <c r="U13" s="364"/>
      <c r="V13" s="386"/>
    </row>
    <row r="14" spans="1:22" ht="38.25">
      <c r="A14" s="653" t="str">
        <f>IF((S14&lt;&gt;"DNF"),RANK(S14,S5:S16,0),"DNF")</f>
        <v>DNF</v>
      </c>
      <c r="B14" s="657"/>
      <c r="C14" s="622"/>
      <c r="D14" s="349"/>
      <c r="E14" s="333"/>
      <c r="F14" s="631"/>
      <c r="G14" s="631"/>
      <c r="H14" s="628">
        <f>IF(AND(F14&gt;0,G14-F14&lt;V5),G14-F14,0)</f>
        <v>0</v>
      </c>
      <c r="I14" s="334" t="s">
        <v>170</v>
      </c>
      <c r="J14" s="335" t="s">
        <v>171</v>
      </c>
      <c r="K14" s="335" t="s">
        <v>170</v>
      </c>
      <c r="L14" s="336" t="s">
        <v>171</v>
      </c>
      <c r="M14" s="335" t="s">
        <v>172</v>
      </c>
      <c r="N14" s="337" t="s">
        <v>173</v>
      </c>
      <c r="O14" s="338">
        <f>IF(H14&gt;T5,H14-T5,0)</f>
        <v>0</v>
      </c>
      <c r="P14" s="337" t="s">
        <v>174</v>
      </c>
      <c r="Q14" s="337" t="s">
        <v>175</v>
      </c>
      <c r="R14" s="634"/>
      <c r="S14" s="637" t="str">
        <f>IF(H14&gt;0,SUM(I16:N16,O15,P16,Q16),"DNF")</f>
        <v>DNF</v>
      </c>
      <c r="T14" s="322"/>
      <c r="U14" s="364"/>
      <c r="V14" s="364"/>
    </row>
    <row r="15" spans="1:22">
      <c r="A15" s="653"/>
      <c r="B15" s="713"/>
      <c r="C15" s="703"/>
      <c r="D15" s="445"/>
      <c r="E15" s="339"/>
      <c r="F15" s="704"/>
      <c r="G15" s="704"/>
      <c r="H15" s="707"/>
      <c r="I15" s="452"/>
      <c r="J15" s="453"/>
      <c r="K15" s="454"/>
      <c r="L15" s="455"/>
      <c r="M15" s="456"/>
      <c r="N15" s="457">
        <f>R14</f>
        <v>0</v>
      </c>
      <c r="O15" s="646">
        <f>O14*-1440</f>
        <v>0</v>
      </c>
      <c r="P15" s="448">
        <v>0</v>
      </c>
      <c r="Q15" s="345"/>
      <c r="R15" s="635"/>
      <c r="S15" s="638"/>
      <c r="T15" s="322"/>
      <c r="U15" s="364"/>
      <c r="V15" s="364"/>
    </row>
    <row r="16" spans="1:22" ht="15.75" thickBot="1">
      <c r="A16" s="653"/>
      <c r="B16" s="714"/>
      <c r="C16" s="624"/>
      <c r="D16" s="355"/>
      <c r="E16" s="346"/>
      <c r="F16" s="705"/>
      <c r="G16" s="705"/>
      <c r="H16" s="708"/>
      <c r="I16" s="648">
        <f>I15*20+J15*-5</f>
        <v>0</v>
      </c>
      <c r="J16" s="649"/>
      <c r="K16" s="650">
        <f>K15*5+L15*-5</f>
        <v>0</v>
      </c>
      <c r="L16" s="648"/>
      <c r="M16" s="451">
        <f>M15*20</f>
        <v>0</v>
      </c>
      <c r="N16" s="451">
        <f t="shared" ref="N16" si="4">N15*50</f>
        <v>0</v>
      </c>
      <c r="O16" s="647"/>
      <c r="P16" s="451">
        <f t="shared" ref="P16" si="5">P15*-5</f>
        <v>0</v>
      </c>
      <c r="Q16" s="443">
        <v>0</v>
      </c>
      <c r="R16" s="636"/>
      <c r="S16" s="709"/>
      <c r="T16" s="458"/>
      <c r="U16" s="364"/>
      <c r="V16" s="386"/>
    </row>
    <row r="17" spans="1:22" ht="18.75" thickBot="1">
      <c r="A17" s="620" t="s">
        <v>23</v>
      </c>
      <c r="B17" s="621"/>
      <c r="C17" s="621"/>
      <c r="D17" s="621"/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1"/>
      <c r="P17" s="621"/>
      <c r="Q17" s="621"/>
      <c r="R17" s="621"/>
      <c r="S17" s="621"/>
      <c r="T17" s="621"/>
      <c r="U17" s="621"/>
      <c r="V17" s="621"/>
    </row>
    <row r="18" spans="1:22" ht="38.25">
      <c r="A18" s="614">
        <v>1</v>
      </c>
      <c r="B18" s="617" t="s">
        <v>391</v>
      </c>
      <c r="C18" s="622" t="s">
        <v>379</v>
      </c>
      <c r="D18" s="349" t="s">
        <v>392</v>
      </c>
      <c r="E18" s="333"/>
      <c r="F18" s="625">
        <v>0.4201388888888889</v>
      </c>
      <c r="G18" s="625">
        <v>0.4548611111111111</v>
      </c>
      <c r="H18" s="628">
        <f>IF(AND(F18&gt;0,G18-F18&lt;V18),G18-F18,0)</f>
        <v>3.472222222222221E-2</v>
      </c>
      <c r="I18" s="334" t="s">
        <v>170</v>
      </c>
      <c r="J18" s="335" t="s">
        <v>171</v>
      </c>
      <c r="K18" s="335" t="s">
        <v>170</v>
      </c>
      <c r="L18" s="336" t="s">
        <v>171</v>
      </c>
      <c r="M18" s="335" t="s">
        <v>172</v>
      </c>
      <c r="N18" s="337" t="s">
        <v>173</v>
      </c>
      <c r="O18" s="338">
        <f>IF(H18&gt;T18,H18-T18,0)</f>
        <v>0</v>
      </c>
      <c r="P18" s="337" t="s">
        <v>174</v>
      </c>
      <c r="Q18" s="337" t="s">
        <v>175</v>
      </c>
      <c r="R18" s="634"/>
      <c r="S18" s="637">
        <f>IF(H18&gt;0,SUM(I20:N20,O19,P20,Q20),"DNF")</f>
        <v>350</v>
      </c>
      <c r="T18" s="640">
        <v>8.3333333333333329E-2</v>
      </c>
      <c r="U18" s="641"/>
      <c r="V18" s="644">
        <v>0.125</v>
      </c>
    </row>
    <row r="19" spans="1:22" ht="15.75" thickBot="1">
      <c r="A19" s="699"/>
      <c r="B19" s="701"/>
      <c r="C19" s="703"/>
      <c r="D19" s="445" t="s">
        <v>393</v>
      </c>
      <c r="E19" s="339"/>
      <c r="F19" s="710"/>
      <c r="G19" s="710"/>
      <c r="H19" s="707"/>
      <c r="I19" s="446">
        <v>0</v>
      </c>
      <c r="J19" s="447">
        <v>0</v>
      </c>
      <c r="K19" s="448">
        <v>10</v>
      </c>
      <c r="L19" s="449">
        <v>0</v>
      </c>
      <c r="M19" s="448">
        <v>0</v>
      </c>
      <c r="N19" s="450">
        <v>4</v>
      </c>
      <c r="O19" s="646">
        <f>O18*-1440</f>
        <v>0</v>
      </c>
      <c r="P19" s="448">
        <v>0</v>
      </c>
      <c r="Q19" s="345">
        <v>1</v>
      </c>
      <c r="R19" s="635"/>
      <c r="S19" s="638"/>
      <c r="T19" s="642"/>
      <c r="U19" s="643"/>
      <c r="V19" s="645"/>
    </row>
    <row r="20" spans="1:22" ht="15.75" thickBot="1">
      <c r="A20" s="700"/>
      <c r="B20" s="702"/>
      <c r="C20" s="624"/>
      <c r="D20" s="459" t="s">
        <v>394</v>
      </c>
      <c r="E20" s="346"/>
      <c r="F20" s="711"/>
      <c r="G20" s="711"/>
      <c r="H20" s="708"/>
      <c r="I20" s="648">
        <f>I19*20+J19*-5</f>
        <v>0</v>
      </c>
      <c r="J20" s="649"/>
      <c r="K20" s="650">
        <f>K19*5+L19*-5</f>
        <v>50</v>
      </c>
      <c r="L20" s="648"/>
      <c r="M20" s="451">
        <f>M19*20</f>
        <v>0</v>
      </c>
      <c r="N20" s="451">
        <f>N19*50</f>
        <v>200</v>
      </c>
      <c r="O20" s="647"/>
      <c r="P20" s="451">
        <f>P19*-5</f>
        <v>0</v>
      </c>
      <c r="Q20" s="443">
        <f>IF(Q19&gt;0,VLOOKUP(Q19,'[3]Бодовање по времену доласка'!A1:B21,2,TRUE),0)</f>
        <v>100</v>
      </c>
      <c r="R20" s="636"/>
      <c r="S20" s="709"/>
      <c r="T20" s="322"/>
      <c r="U20" s="322"/>
      <c r="V20" s="322"/>
    </row>
    <row r="21" spans="1:22" ht="38.25">
      <c r="A21" s="614">
        <v>2</v>
      </c>
      <c r="B21" s="617" t="s">
        <v>395</v>
      </c>
      <c r="C21" s="622" t="s">
        <v>383</v>
      </c>
      <c r="D21" s="349" t="s">
        <v>396</v>
      </c>
      <c r="E21" s="333"/>
      <c r="F21" s="631">
        <v>0.43055555555555558</v>
      </c>
      <c r="G21" s="631">
        <v>0.52152777777777781</v>
      </c>
      <c r="H21" s="628">
        <f>IF(AND(F21&gt;0,G21-F21&lt;V18),G21-F21,0)</f>
        <v>9.0972222222222232E-2</v>
      </c>
      <c r="I21" s="334" t="s">
        <v>170</v>
      </c>
      <c r="J21" s="335" t="s">
        <v>171</v>
      </c>
      <c r="K21" s="335" t="s">
        <v>170</v>
      </c>
      <c r="L21" s="336" t="s">
        <v>171</v>
      </c>
      <c r="M21" s="335" t="s">
        <v>172</v>
      </c>
      <c r="N21" s="337" t="s">
        <v>173</v>
      </c>
      <c r="O21" s="338">
        <f>IF(H21&gt;T18,H21-T18,0)</f>
        <v>7.6388888888889034E-3</v>
      </c>
      <c r="P21" s="337" t="s">
        <v>174</v>
      </c>
      <c r="Q21" s="337" t="s">
        <v>175</v>
      </c>
      <c r="R21" s="634"/>
      <c r="S21" s="637">
        <f>IF(H21&gt;0,SUM(I23:N23,O22,P23,Q23),"DNF")</f>
        <v>284</v>
      </c>
      <c r="T21" s="322" t="s">
        <v>397</v>
      </c>
      <c r="U21" s="322"/>
      <c r="V21" s="322"/>
    </row>
    <row r="22" spans="1:22">
      <c r="A22" s="699"/>
      <c r="B22" s="701"/>
      <c r="C22" s="703"/>
      <c r="D22" s="445" t="s">
        <v>398</v>
      </c>
      <c r="E22" s="339"/>
      <c r="F22" s="704"/>
      <c r="G22" s="704"/>
      <c r="H22" s="707"/>
      <c r="I22" s="452">
        <v>0</v>
      </c>
      <c r="J22" s="453">
        <v>0</v>
      </c>
      <c r="K22" s="454">
        <v>5</v>
      </c>
      <c r="L22" s="455">
        <v>2</v>
      </c>
      <c r="M22" s="448">
        <v>0</v>
      </c>
      <c r="N22" s="450">
        <v>4</v>
      </c>
      <c r="O22" s="646">
        <f>O21*-1440</f>
        <v>-11.000000000000021</v>
      </c>
      <c r="P22" s="448">
        <v>0</v>
      </c>
      <c r="Q22" s="345">
        <v>2</v>
      </c>
      <c r="R22" s="635"/>
      <c r="S22" s="638"/>
      <c r="T22" s="322"/>
      <c r="U22" s="322"/>
      <c r="V22" s="322"/>
    </row>
    <row r="23" spans="1:22" ht="15.75" thickBot="1">
      <c r="A23" s="700"/>
      <c r="B23" s="702"/>
      <c r="C23" s="624"/>
      <c r="D23" s="355" t="s">
        <v>399</v>
      </c>
      <c r="E23" s="346"/>
      <c r="F23" s="705"/>
      <c r="G23" s="705"/>
      <c r="H23" s="708"/>
      <c r="I23" s="648">
        <f>I22*20+J22*-5</f>
        <v>0</v>
      </c>
      <c r="J23" s="649"/>
      <c r="K23" s="650">
        <f>K22*5+L22*-5</f>
        <v>15</v>
      </c>
      <c r="L23" s="648"/>
      <c r="M23" s="451">
        <f>M22*20</f>
        <v>0</v>
      </c>
      <c r="N23" s="451">
        <f t="shared" ref="N23" si="6">N22*50</f>
        <v>200</v>
      </c>
      <c r="O23" s="647"/>
      <c r="P23" s="451">
        <f t="shared" ref="P23" si="7">P22*-5</f>
        <v>0</v>
      </c>
      <c r="Q23" s="443">
        <f>IF(Q22&gt;0,VLOOKUP(Q22,'[3]Бодовање по времену доласка'!A1:B21,2,TRUE),0)</f>
        <v>80</v>
      </c>
      <c r="R23" s="636"/>
      <c r="S23" s="709"/>
      <c r="T23" s="322"/>
      <c r="U23" s="322"/>
      <c r="V23" s="322"/>
    </row>
    <row r="24" spans="1:22" ht="38.25">
      <c r="A24" s="614" t="str">
        <f>IF((S24&lt;&gt;"DNF"),RANK(S24,S18:S26,0),"DNF")</f>
        <v>DNF</v>
      </c>
      <c r="B24" s="617"/>
      <c r="C24" s="622"/>
      <c r="D24" s="349"/>
      <c r="E24" s="333"/>
      <c r="F24" s="631"/>
      <c r="G24" s="631"/>
      <c r="H24" s="628">
        <f>IF(AND(F24&gt;0,G24-F24&lt;V18),G24-F24,0)</f>
        <v>0</v>
      </c>
      <c r="I24" s="334" t="s">
        <v>170</v>
      </c>
      <c r="J24" s="335" t="s">
        <v>171</v>
      </c>
      <c r="K24" s="335" t="s">
        <v>170</v>
      </c>
      <c r="L24" s="336" t="s">
        <v>171</v>
      </c>
      <c r="M24" s="335" t="s">
        <v>172</v>
      </c>
      <c r="N24" s="337" t="s">
        <v>173</v>
      </c>
      <c r="O24" s="338">
        <f>IF(H24&gt;T18,H24-T18,0)</f>
        <v>0</v>
      </c>
      <c r="P24" s="337" t="s">
        <v>174</v>
      </c>
      <c r="Q24" s="337" t="s">
        <v>175</v>
      </c>
      <c r="R24" s="634"/>
      <c r="S24" s="637" t="str">
        <f>IF(H24&gt;0,SUM(I26:N26,O25,P26,Q26),"DNF")</f>
        <v>DNF</v>
      </c>
      <c r="T24" s="322"/>
      <c r="U24" s="322"/>
      <c r="V24" s="322"/>
    </row>
    <row r="25" spans="1:22">
      <c r="A25" s="699"/>
      <c r="B25" s="701"/>
      <c r="C25" s="703"/>
      <c r="D25" s="445"/>
      <c r="E25" s="339"/>
      <c r="F25" s="704"/>
      <c r="G25" s="704"/>
      <c r="H25" s="707"/>
      <c r="I25" s="452"/>
      <c r="J25" s="453"/>
      <c r="K25" s="454"/>
      <c r="L25" s="455"/>
      <c r="M25" s="448"/>
      <c r="N25" s="450">
        <f>R24</f>
        <v>0</v>
      </c>
      <c r="O25" s="646">
        <f>O24*-1440</f>
        <v>0</v>
      </c>
      <c r="P25" s="448"/>
      <c r="Q25" s="345"/>
      <c r="R25" s="635"/>
      <c r="S25" s="638"/>
      <c r="T25" s="322"/>
      <c r="U25" s="322"/>
      <c r="V25" s="322"/>
    </row>
    <row r="26" spans="1:22" ht="15.75" thickBot="1">
      <c r="A26" s="700"/>
      <c r="B26" s="702"/>
      <c r="C26" s="624"/>
      <c r="D26" s="355"/>
      <c r="E26" s="346"/>
      <c r="F26" s="705"/>
      <c r="G26" s="705"/>
      <c r="H26" s="708"/>
      <c r="I26" s="648">
        <f>I25*20+J25*-5</f>
        <v>0</v>
      </c>
      <c r="J26" s="649"/>
      <c r="K26" s="650">
        <f>K25*5+L25*-5</f>
        <v>0</v>
      </c>
      <c r="L26" s="648"/>
      <c r="M26" s="451">
        <f>M25*20</f>
        <v>0</v>
      </c>
      <c r="N26" s="451">
        <f t="shared" ref="N26" si="8">N25*50</f>
        <v>0</v>
      </c>
      <c r="O26" s="647"/>
      <c r="P26" s="451">
        <f t="shared" ref="P26" si="9">P25*-5</f>
        <v>0</v>
      </c>
      <c r="Q26" s="443">
        <f>IF(Q25&gt;0,VLOOKUP(Q25,'[3]Бодовање по времену доласка'!A1:B21,2,TRUE),0)</f>
        <v>0</v>
      </c>
      <c r="R26" s="636"/>
      <c r="S26" s="709"/>
      <c r="T26" s="322"/>
      <c r="U26" s="322"/>
      <c r="V26" s="322"/>
    </row>
    <row r="27" spans="1:22" ht="18.75" thickBot="1">
      <c r="A27" s="620" t="s">
        <v>66</v>
      </c>
      <c r="B27" s="621"/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</row>
    <row r="28" spans="1:22" ht="38.25">
      <c r="A28" s="614" t="str">
        <f>IF((S28&lt;&gt;"DNF"),RANK(S28,S28:S33,0),"DNF")</f>
        <v>DNF</v>
      </c>
      <c r="B28" s="617"/>
      <c r="C28" s="622"/>
      <c r="D28" s="349"/>
      <c r="E28" s="333"/>
      <c r="F28" s="625"/>
      <c r="G28" s="625"/>
      <c r="H28" s="628">
        <f>IF(AND(F28&gt;0,G28-F28&lt;V28),G28-F28,0)</f>
        <v>0</v>
      </c>
      <c r="I28" s="334" t="s">
        <v>170</v>
      </c>
      <c r="J28" s="335" t="s">
        <v>171</v>
      </c>
      <c r="K28" s="335" t="s">
        <v>170</v>
      </c>
      <c r="L28" s="336" t="s">
        <v>171</v>
      </c>
      <c r="M28" s="335" t="s">
        <v>172</v>
      </c>
      <c r="N28" s="337" t="s">
        <v>173</v>
      </c>
      <c r="O28" s="338">
        <f>IF(H28&gt;T28,H28-T28,0)</f>
        <v>0</v>
      </c>
      <c r="P28" s="337" t="s">
        <v>174</v>
      </c>
      <c r="Q28" s="337" t="s">
        <v>175</v>
      </c>
      <c r="R28" s="634"/>
      <c r="S28" s="637" t="str">
        <f>IF(H28&gt;0,SUM(I30:N30,O29,P30,Q30),"DNF")</f>
        <v>DNF</v>
      </c>
      <c r="T28" s="640">
        <v>0.125</v>
      </c>
      <c r="U28" s="641"/>
      <c r="V28" s="644">
        <v>0.1875</v>
      </c>
    </row>
    <row r="29" spans="1:22" ht="15.75" thickBot="1">
      <c r="A29" s="699"/>
      <c r="B29" s="701"/>
      <c r="C29" s="703"/>
      <c r="D29" s="445"/>
      <c r="E29" s="339"/>
      <c r="F29" s="710"/>
      <c r="G29" s="710"/>
      <c r="H29" s="707"/>
      <c r="I29" s="446"/>
      <c r="J29" s="447"/>
      <c r="K29" s="448"/>
      <c r="L29" s="449"/>
      <c r="M29" s="448"/>
      <c r="N29" s="450">
        <f>R28</f>
        <v>0</v>
      </c>
      <c r="O29" s="646">
        <f>O28*-1440</f>
        <v>0</v>
      </c>
      <c r="P29" s="448"/>
      <c r="Q29" s="345"/>
      <c r="R29" s="635"/>
      <c r="S29" s="638"/>
      <c r="T29" s="642"/>
      <c r="U29" s="643"/>
      <c r="V29" s="645"/>
    </row>
    <row r="30" spans="1:22" ht="15.75" thickBot="1">
      <c r="A30" s="700"/>
      <c r="B30" s="702"/>
      <c r="C30" s="624"/>
      <c r="D30" s="355"/>
      <c r="E30" s="346"/>
      <c r="F30" s="711"/>
      <c r="G30" s="711"/>
      <c r="H30" s="708"/>
      <c r="I30" s="648">
        <f>I29*20+J29*-5</f>
        <v>0</v>
      </c>
      <c r="J30" s="649"/>
      <c r="K30" s="650">
        <f>K29*5+L29*-5</f>
        <v>0</v>
      </c>
      <c r="L30" s="648"/>
      <c r="M30" s="451">
        <f>M29*20</f>
        <v>0</v>
      </c>
      <c r="N30" s="451">
        <f>N29*50</f>
        <v>0</v>
      </c>
      <c r="O30" s="647"/>
      <c r="P30" s="451">
        <f>P29*-5</f>
        <v>0</v>
      </c>
      <c r="Q30" s="443">
        <f>IF(Q29&gt;0,VLOOKUP(Q29,'[3]Бодовање по времену доласка'!A2:B21,2,TRUE),0)</f>
        <v>0</v>
      </c>
      <c r="R30" s="636"/>
      <c r="S30" s="709"/>
      <c r="T30" s="322"/>
      <c r="U30" s="322"/>
      <c r="V30" s="322"/>
    </row>
    <row r="31" spans="1:22" ht="38.25">
      <c r="A31" s="614" t="str">
        <f>IF((S31&lt;&gt;"DNF"),RANK(S31,S28:S33,0),"DNF")</f>
        <v>DNF</v>
      </c>
      <c r="B31" s="617"/>
      <c r="C31" s="622"/>
      <c r="D31" s="349"/>
      <c r="E31" s="333"/>
      <c r="F31" s="631"/>
      <c r="G31" s="631"/>
      <c r="H31" s="628">
        <f>IF(AND(F31&gt;0,G31-F31&lt;V28),G31-F31,0)</f>
        <v>0</v>
      </c>
      <c r="I31" s="334" t="s">
        <v>170</v>
      </c>
      <c r="J31" s="335" t="s">
        <v>171</v>
      </c>
      <c r="K31" s="335" t="s">
        <v>170</v>
      </c>
      <c r="L31" s="336" t="s">
        <v>171</v>
      </c>
      <c r="M31" s="335" t="s">
        <v>172</v>
      </c>
      <c r="N31" s="337" t="s">
        <v>173</v>
      </c>
      <c r="O31" s="338">
        <f>IF(H31&gt;T28,H31-T28,0)</f>
        <v>0</v>
      </c>
      <c r="P31" s="337" t="s">
        <v>174</v>
      </c>
      <c r="Q31" s="337" t="s">
        <v>175</v>
      </c>
      <c r="R31" s="634"/>
      <c r="S31" s="637" t="str">
        <f>IF(H31&gt;0,SUM(I33:N33,O32,P33,Q33),"DNF")</f>
        <v>DNF</v>
      </c>
      <c r="T31" s="322"/>
      <c r="U31" s="322"/>
      <c r="V31" s="322"/>
    </row>
    <row r="32" spans="1:22">
      <c r="A32" s="699"/>
      <c r="B32" s="701"/>
      <c r="C32" s="703"/>
      <c r="D32" s="445"/>
      <c r="E32" s="339"/>
      <c r="F32" s="704"/>
      <c r="G32" s="704"/>
      <c r="H32" s="707"/>
      <c r="I32" s="452"/>
      <c r="J32" s="453"/>
      <c r="K32" s="454"/>
      <c r="L32" s="455"/>
      <c r="M32" s="448"/>
      <c r="N32" s="450">
        <f>R31</f>
        <v>0</v>
      </c>
      <c r="O32" s="646">
        <f>O31*-1440</f>
        <v>0</v>
      </c>
      <c r="P32" s="448"/>
      <c r="Q32" s="345"/>
      <c r="R32" s="635"/>
      <c r="S32" s="638"/>
      <c r="T32" s="322"/>
      <c r="U32" s="322"/>
      <c r="V32" s="322"/>
    </row>
    <row r="33" spans="1:22" ht="15.75" thickBot="1">
      <c r="A33" s="700"/>
      <c r="B33" s="702"/>
      <c r="C33" s="624"/>
      <c r="D33" s="355"/>
      <c r="E33" s="346"/>
      <c r="F33" s="705"/>
      <c r="G33" s="705"/>
      <c r="H33" s="708"/>
      <c r="I33" s="648">
        <f>I32*20+J32*-5</f>
        <v>0</v>
      </c>
      <c r="J33" s="649"/>
      <c r="K33" s="650">
        <f>K32*5+L32*-5</f>
        <v>0</v>
      </c>
      <c r="L33" s="648"/>
      <c r="M33" s="451">
        <f>M32*20</f>
        <v>0</v>
      </c>
      <c r="N33" s="451">
        <f t="shared" ref="N33" si="10">N32*50</f>
        <v>0</v>
      </c>
      <c r="O33" s="647"/>
      <c r="P33" s="451">
        <f t="shared" ref="P33" si="11">P32*-5</f>
        <v>0</v>
      </c>
      <c r="Q33" s="443">
        <f>IF(Q32&gt;0,VLOOKUP(Q32,'[3]Бодовање по времену доласка'!A2:B21,2,TRUE),0)</f>
        <v>0</v>
      </c>
      <c r="R33" s="636"/>
      <c r="S33" s="709"/>
      <c r="T33" s="322"/>
      <c r="U33" s="322"/>
      <c r="V33" s="322"/>
    </row>
    <row r="34" spans="1:22" ht="18.75" thickBot="1">
      <c r="A34" s="620" t="s">
        <v>35</v>
      </c>
      <c r="B34" s="621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</row>
    <row r="35" spans="1:22" ht="38.25">
      <c r="A35" s="614">
        <v>1</v>
      </c>
      <c r="B35" s="617" t="s">
        <v>400</v>
      </c>
      <c r="C35" s="622" t="s">
        <v>383</v>
      </c>
      <c r="D35" s="349" t="s">
        <v>401</v>
      </c>
      <c r="E35" s="333"/>
      <c r="F35" s="625">
        <v>0.4236111111111111</v>
      </c>
      <c r="G35" s="625">
        <v>0.47847222222222219</v>
      </c>
      <c r="H35" s="628">
        <f>IF(AND(F35&gt;0,G35-F35&lt;V35),G35-F35,0)</f>
        <v>5.4861111111111083E-2</v>
      </c>
      <c r="I35" s="334" t="s">
        <v>170</v>
      </c>
      <c r="J35" s="335" t="s">
        <v>171</v>
      </c>
      <c r="K35" s="335" t="s">
        <v>170</v>
      </c>
      <c r="L35" s="336" t="s">
        <v>171</v>
      </c>
      <c r="M35" s="335" t="s">
        <v>172</v>
      </c>
      <c r="N35" s="337" t="s">
        <v>173</v>
      </c>
      <c r="O35" s="338">
        <f>IF(H35&gt;T35,H35-T35,0)</f>
        <v>0</v>
      </c>
      <c r="P35" s="337" t="s">
        <v>174</v>
      </c>
      <c r="Q35" s="337" t="s">
        <v>175</v>
      </c>
      <c r="R35" s="634"/>
      <c r="S35" s="637">
        <f>IF(H35&gt;0,SUM(I37:N37,O36,P37,Q37),"DNF")</f>
        <v>395</v>
      </c>
      <c r="T35" s="640">
        <v>0.125</v>
      </c>
      <c r="U35" s="641"/>
      <c r="V35" s="644">
        <v>0.1875</v>
      </c>
    </row>
    <row r="36" spans="1:22" ht="15.75" thickBot="1">
      <c r="A36" s="699"/>
      <c r="B36" s="701"/>
      <c r="C36" s="703"/>
      <c r="D36" s="445" t="s">
        <v>402</v>
      </c>
      <c r="E36" s="339"/>
      <c r="F36" s="710"/>
      <c r="G36" s="710"/>
      <c r="H36" s="707"/>
      <c r="I36" s="446">
        <v>0</v>
      </c>
      <c r="J36" s="447">
        <v>0</v>
      </c>
      <c r="K36" s="448">
        <v>9</v>
      </c>
      <c r="L36" s="449">
        <v>0</v>
      </c>
      <c r="M36" s="448">
        <v>0</v>
      </c>
      <c r="N36" s="450">
        <v>5</v>
      </c>
      <c r="O36" s="646">
        <f>O35*-1440</f>
        <v>0</v>
      </c>
      <c r="P36" s="448">
        <v>0</v>
      </c>
      <c r="Q36" s="345">
        <v>1</v>
      </c>
      <c r="R36" s="635"/>
      <c r="S36" s="638"/>
      <c r="T36" s="642"/>
      <c r="U36" s="643"/>
      <c r="V36" s="645"/>
    </row>
    <row r="37" spans="1:22" ht="15.75" thickBot="1">
      <c r="A37" s="700"/>
      <c r="B37" s="702"/>
      <c r="C37" s="624"/>
      <c r="D37" s="355" t="s">
        <v>403</v>
      </c>
      <c r="E37" s="346"/>
      <c r="F37" s="711"/>
      <c r="G37" s="711"/>
      <c r="H37" s="708"/>
      <c r="I37" s="648">
        <f>I36*20+J36*-5</f>
        <v>0</v>
      </c>
      <c r="J37" s="649"/>
      <c r="K37" s="650">
        <f>K36*5+L36*-5</f>
        <v>45</v>
      </c>
      <c r="L37" s="648"/>
      <c r="M37" s="451">
        <f>M36*20</f>
        <v>0</v>
      </c>
      <c r="N37" s="451">
        <f>N36*50</f>
        <v>250</v>
      </c>
      <c r="O37" s="647"/>
      <c r="P37" s="451">
        <f>P36*-5</f>
        <v>0</v>
      </c>
      <c r="Q37" s="443">
        <f>IF(Q36&gt;0,VLOOKUP(Q36,'[3]Бодовање по времену доласка'!A2:B21,2,TRUE),0)</f>
        <v>100</v>
      </c>
      <c r="R37" s="636"/>
      <c r="S37" s="709"/>
      <c r="T37" s="322" t="s">
        <v>397</v>
      </c>
      <c r="U37" s="322"/>
      <c r="V37" s="322"/>
    </row>
    <row r="38" spans="1:22" ht="38.25">
      <c r="A38" s="614" t="str">
        <f>IF((S38&lt;&gt;"DNF"),RANK(S38,S35:S43,0),"DNF")</f>
        <v>DNF</v>
      </c>
      <c r="B38" s="617"/>
      <c r="C38" s="622"/>
      <c r="D38" s="349"/>
      <c r="E38" s="333"/>
      <c r="F38" s="631"/>
      <c r="G38" s="631"/>
      <c r="H38" s="628">
        <f>IF(AND(F38&gt;0,G38-F38&lt;V35),G38-F38,0)</f>
        <v>0</v>
      </c>
      <c r="I38" s="334" t="s">
        <v>170</v>
      </c>
      <c r="J38" s="335" t="s">
        <v>171</v>
      </c>
      <c r="K38" s="335" t="s">
        <v>170</v>
      </c>
      <c r="L38" s="336" t="s">
        <v>171</v>
      </c>
      <c r="M38" s="335" t="s">
        <v>172</v>
      </c>
      <c r="N38" s="337" t="s">
        <v>173</v>
      </c>
      <c r="O38" s="338">
        <f>IF(H38&gt;T35,H38-T35,0)</f>
        <v>0</v>
      </c>
      <c r="P38" s="337" t="s">
        <v>174</v>
      </c>
      <c r="Q38" s="337" t="s">
        <v>175</v>
      </c>
      <c r="R38" s="634"/>
      <c r="S38" s="637" t="str">
        <f>IF(H38&gt;0,SUM(I40:N40,O39,P40,Q40),"DNF")</f>
        <v>DNF</v>
      </c>
      <c r="T38" s="322"/>
      <c r="U38" s="322"/>
      <c r="V38" s="322"/>
    </row>
    <row r="39" spans="1:22">
      <c r="A39" s="699"/>
      <c r="B39" s="701"/>
      <c r="C39" s="703"/>
      <c r="D39" s="445"/>
      <c r="E39" s="339"/>
      <c r="F39" s="704"/>
      <c r="G39" s="704"/>
      <c r="H39" s="707"/>
      <c r="I39" s="452"/>
      <c r="J39" s="453"/>
      <c r="K39" s="454"/>
      <c r="L39" s="455"/>
      <c r="M39" s="448"/>
      <c r="N39" s="450">
        <f>R38</f>
        <v>0</v>
      </c>
      <c r="O39" s="646">
        <f>O38*-1440</f>
        <v>0</v>
      </c>
      <c r="P39" s="448"/>
      <c r="Q39" s="345"/>
      <c r="R39" s="635"/>
      <c r="S39" s="638"/>
      <c r="T39" s="322"/>
      <c r="U39" s="322"/>
      <c r="V39" s="322"/>
    </row>
    <row r="40" spans="1:22" ht="15.75" thickBot="1">
      <c r="A40" s="700"/>
      <c r="B40" s="702"/>
      <c r="C40" s="624"/>
      <c r="D40" s="355"/>
      <c r="E40" s="346"/>
      <c r="F40" s="705"/>
      <c r="G40" s="705"/>
      <c r="H40" s="708"/>
      <c r="I40" s="648">
        <f>I39*20+J39*-5</f>
        <v>0</v>
      </c>
      <c r="J40" s="649"/>
      <c r="K40" s="650">
        <f>K39*5+L39*-5</f>
        <v>0</v>
      </c>
      <c r="L40" s="648"/>
      <c r="M40" s="451">
        <f>M39*20</f>
        <v>0</v>
      </c>
      <c r="N40" s="451">
        <f t="shared" ref="N40" si="12">N39*50</f>
        <v>0</v>
      </c>
      <c r="O40" s="647"/>
      <c r="P40" s="451">
        <f t="shared" ref="P40" si="13">P39*-5</f>
        <v>0</v>
      </c>
      <c r="Q40" s="443">
        <f>IF(Q39&gt;0,VLOOKUP(Q39,'[3]Бодовање по времену доласка'!A2:B21,2,TRUE),0)</f>
        <v>0</v>
      </c>
      <c r="R40" s="636"/>
      <c r="S40" s="709"/>
      <c r="T40" s="322"/>
      <c r="U40" s="322"/>
      <c r="V40" s="322"/>
    </row>
    <row r="41" spans="1:22" ht="38.25">
      <c r="A41" s="614" t="str">
        <f>IF((S41&lt;&gt;"DNF"),RANK(S41,S35:S43,0),"DNF")</f>
        <v>DNF</v>
      </c>
      <c r="B41" s="617"/>
      <c r="C41" s="622"/>
      <c r="D41" s="349"/>
      <c r="E41" s="333"/>
      <c r="F41" s="631"/>
      <c r="G41" s="631"/>
      <c r="H41" s="628">
        <f>IF(AND(F41&gt;0,G41-F41&lt;V35),G41-F41,0)</f>
        <v>0</v>
      </c>
      <c r="I41" s="334" t="s">
        <v>170</v>
      </c>
      <c r="J41" s="335" t="s">
        <v>171</v>
      </c>
      <c r="K41" s="335" t="s">
        <v>170</v>
      </c>
      <c r="L41" s="336" t="s">
        <v>171</v>
      </c>
      <c r="M41" s="335" t="s">
        <v>172</v>
      </c>
      <c r="N41" s="337" t="s">
        <v>173</v>
      </c>
      <c r="O41" s="338">
        <f>IF(H41&gt;T35,H41-T35,0)</f>
        <v>0</v>
      </c>
      <c r="P41" s="337" t="s">
        <v>174</v>
      </c>
      <c r="Q41" s="337" t="s">
        <v>175</v>
      </c>
      <c r="R41" s="634"/>
      <c r="S41" s="637" t="str">
        <f>IF(H41&gt;0,SUM(I43:N43,O42,P43,Q43),"DNF")</f>
        <v>DNF</v>
      </c>
      <c r="T41" s="322"/>
      <c r="U41" s="322"/>
      <c r="V41" s="322"/>
    </row>
    <row r="42" spans="1:22">
      <c r="A42" s="699"/>
      <c r="B42" s="701"/>
      <c r="C42" s="703"/>
      <c r="D42" s="445"/>
      <c r="E42" s="339"/>
      <c r="F42" s="704"/>
      <c r="G42" s="704"/>
      <c r="H42" s="707"/>
      <c r="I42" s="452"/>
      <c r="J42" s="453"/>
      <c r="K42" s="454"/>
      <c r="L42" s="455"/>
      <c r="M42" s="448"/>
      <c r="N42" s="450">
        <f>R41</f>
        <v>0</v>
      </c>
      <c r="O42" s="646">
        <f>O41*-1440</f>
        <v>0</v>
      </c>
      <c r="P42" s="448"/>
      <c r="Q42" s="345"/>
      <c r="R42" s="635"/>
      <c r="S42" s="638"/>
      <c r="T42" s="322"/>
      <c r="U42" s="322"/>
      <c r="V42" s="322"/>
    </row>
    <row r="43" spans="1:22" ht="15.75" thickBot="1">
      <c r="A43" s="700"/>
      <c r="B43" s="702"/>
      <c r="C43" s="624"/>
      <c r="D43" s="355"/>
      <c r="E43" s="346"/>
      <c r="F43" s="705"/>
      <c r="G43" s="705"/>
      <c r="H43" s="708"/>
      <c r="I43" s="648">
        <f>I42*20+J42*-5</f>
        <v>0</v>
      </c>
      <c r="J43" s="649"/>
      <c r="K43" s="650">
        <f>K42*5+L42*-5</f>
        <v>0</v>
      </c>
      <c r="L43" s="648"/>
      <c r="M43" s="451">
        <f>M42*20</f>
        <v>0</v>
      </c>
      <c r="N43" s="451">
        <f t="shared" ref="N43" si="14">N42*50</f>
        <v>0</v>
      </c>
      <c r="O43" s="647"/>
      <c r="P43" s="451">
        <f t="shared" ref="P43" si="15">P42*-5</f>
        <v>0</v>
      </c>
      <c r="Q43" s="443">
        <f>IF(Q42&gt;0,VLOOKUP(Q42,'[3]Бодовање по времену доласка'!A2:B21,2,TRUE),0)</f>
        <v>0</v>
      </c>
      <c r="R43" s="636"/>
      <c r="S43" s="709"/>
      <c r="T43" s="322"/>
      <c r="U43" s="322"/>
      <c r="V43" s="322"/>
    </row>
    <row r="44" spans="1:22" ht="18.75" thickBot="1">
      <c r="A44" s="620" t="s">
        <v>26</v>
      </c>
      <c r="B44" s="621"/>
      <c r="C44" s="621"/>
      <c r="D44" s="621"/>
      <c r="E44" s="621"/>
      <c r="F44" s="621"/>
      <c r="G44" s="621"/>
      <c r="H44" s="621"/>
      <c r="I44" s="621"/>
      <c r="J44" s="621"/>
      <c r="K44" s="621"/>
      <c r="L44" s="621"/>
      <c r="M44" s="621"/>
      <c r="N44" s="621"/>
      <c r="O44" s="621"/>
      <c r="P44" s="621"/>
      <c r="Q44" s="621"/>
      <c r="R44" s="621"/>
      <c r="S44" s="621"/>
      <c r="T44" s="621"/>
      <c r="U44" s="621"/>
      <c r="V44" s="621"/>
    </row>
    <row r="45" spans="1:22" ht="38.25">
      <c r="A45" s="614">
        <v>1</v>
      </c>
      <c r="B45" s="617" t="s">
        <v>404</v>
      </c>
      <c r="C45" s="622" t="s">
        <v>383</v>
      </c>
      <c r="D45" s="349" t="s">
        <v>405</v>
      </c>
      <c r="E45" s="333"/>
      <c r="F45" s="625">
        <v>0.4236111111111111</v>
      </c>
      <c r="G45" s="625">
        <v>0.55069444444444449</v>
      </c>
      <c r="H45" s="628">
        <f>IF(AND(F45&gt;0,G45-F45&lt;V45),G45-F45,0)</f>
        <v>0.12708333333333338</v>
      </c>
      <c r="I45" s="334" t="s">
        <v>170</v>
      </c>
      <c r="J45" s="335" t="s">
        <v>171</v>
      </c>
      <c r="K45" s="335" t="s">
        <v>170</v>
      </c>
      <c r="L45" s="336" t="s">
        <v>171</v>
      </c>
      <c r="M45" s="335" t="s">
        <v>172</v>
      </c>
      <c r="N45" s="337" t="s">
        <v>173</v>
      </c>
      <c r="O45" s="338">
        <f>IF(H45&gt;T45,H45-T45,0)</f>
        <v>2.0833333333333814E-3</v>
      </c>
      <c r="P45" s="337" t="s">
        <v>174</v>
      </c>
      <c r="Q45" s="337" t="s">
        <v>175</v>
      </c>
      <c r="R45" s="634"/>
      <c r="S45" s="637">
        <f>IF(H45&gt;0,SUM(I47:N47,O46,P47,Q47),"DNF")</f>
        <v>602</v>
      </c>
      <c r="T45" s="640">
        <v>0.125</v>
      </c>
      <c r="U45" s="641"/>
      <c r="V45" s="644">
        <v>0.1875</v>
      </c>
    </row>
    <row r="46" spans="1:22" ht="15.75" thickBot="1">
      <c r="A46" s="699"/>
      <c r="B46" s="701"/>
      <c r="C46" s="703"/>
      <c r="D46" s="445" t="s">
        <v>406</v>
      </c>
      <c r="E46" s="339"/>
      <c r="F46" s="710"/>
      <c r="G46" s="710"/>
      <c r="H46" s="707"/>
      <c r="I46" s="446">
        <v>1</v>
      </c>
      <c r="J46" s="447"/>
      <c r="K46" s="448">
        <v>8</v>
      </c>
      <c r="L46" s="449">
        <v>1</v>
      </c>
      <c r="M46" s="448">
        <v>0</v>
      </c>
      <c r="N46" s="450">
        <v>9</v>
      </c>
      <c r="O46" s="646">
        <f>O45*-1440</f>
        <v>-3.0000000000000693</v>
      </c>
      <c r="P46" s="448">
        <v>0</v>
      </c>
      <c r="Q46" s="345">
        <v>1</v>
      </c>
      <c r="R46" s="635"/>
      <c r="S46" s="638"/>
      <c r="T46" s="642"/>
      <c r="U46" s="643"/>
      <c r="V46" s="645"/>
    </row>
    <row r="47" spans="1:22" ht="15.75" thickBot="1">
      <c r="A47" s="700"/>
      <c r="B47" s="702"/>
      <c r="C47" s="624"/>
      <c r="D47" s="355" t="s">
        <v>407</v>
      </c>
      <c r="E47" s="346"/>
      <c r="F47" s="711"/>
      <c r="G47" s="711"/>
      <c r="H47" s="708"/>
      <c r="I47" s="648">
        <f>I46*20+J46*-5</f>
        <v>20</v>
      </c>
      <c r="J47" s="649"/>
      <c r="K47" s="650">
        <f>K46*5+L46*-5</f>
        <v>35</v>
      </c>
      <c r="L47" s="648"/>
      <c r="M47" s="451">
        <f>M46*20</f>
        <v>0</v>
      </c>
      <c r="N47" s="451">
        <f>N46*50</f>
        <v>450</v>
      </c>
      <c r="O47" s="647"/>
      <c r="P47" s="451">
        <f>P46*-5</f>
        <v>0</v>
      </c>
      <c r="Q47" s="443">
        <f>IF(Q46&gt;0,VLOOKUP(Q46,'[3]Бодовање по времену доласка'!A2:B21,2,TRUE),0)</f>
        <v>100</v>
      </c>
      <c r="R47" s="636"/>
      <c r="S47" s="709"/>
      <c r="T47" s="322"/>
      <c r="U47" s="322"/>
      <c r="V47" s="322"/>
    </row>
    <row r="48" spans="1:22" ht="38.25">
      <c r="A48" s="681">
        <v>2</v>
      </c>
      <c r="B48" s="684" t="s">
        <v>408</v>
      </c>
      <c r="C48" s="687" t="s">
        <v>383</v>
      </c>
      <c r="D48" s="349" t="s">
        <v>413</v>
      </c>
      <c r="E48" s="333"/>
      <c r="F48" s="690">
        <v>0.4375</v>
      </c>
      <c r="G48" s="690">
        <v>0.59027777777777779</v>
      </c>
      <c r="H48" s="693">
        <v>0.15277777777777779</v>
      </c>
      <c r="I48" s="334" t="s">
        <v>170</v>
      </c>
      <c r="J48" s="335" t="s">
        <v>171</v>
      </c>
      <c r="K48" s="335" t="s">
        <v>170</v>
      </c>
      <c r="L48" s="336" t="s">
        <v>171</v>
      </c>
      <c r="M48" s="335" t="s">
        <v>172</v>
      </c>
      <c r="N48" s="337" t="s">
        <v>173</v>
      </c>
      <c r="O48" s="338">
        <f>IF(H48&gt;T45,H48-T45,0)</f>
        <v>2.777777777777779E-2</v>
      </c>
      <c r="P48" s="337" t="s">
        <v>174</v>
      </c>
      <c r="Q48" s="337" t="s">
        <v>175</v>
      </c>
      <c r="R48" s="634"/>
      <c r="S48" s="696">
        <f>IF(H48&gt;0,SUM(I50:N50,O49,P50,Q50),"DNF")</f>
        <v>430</v>
      </c>
      <c r="T48" s="322"/>
      <c r="U48" s="322"/>
      <c r="V48" s="322"/>
    </row>
    <row r="49" spans="1:22">
      <c r="A49" s="682"/>
      <c r="B49" s="685"/>
      <c r="C49" s="688"/>
      <c r="D49" s="445" t="s">
        <v>414</v>
      </c>
      <c r="E49" s="339"/>
      <c r="F49" s="691"/>
      <c r="G49" s="691"/>
      <c r="H49" s="694"/>
      <c r="I49" s="452">
        <v>1</v>
      </c>
      <c r="J49" s="453"/>
      <c r="K49" s="454">
        <v>6</v>
      </c>
      <c r="L49" s="455">
        <v>2</v>
      </c>
      <c r="M49" s="448">
        <v>0</v>
      </c>
      <c r="N49" s="450">
        <v>7</v>
      </c>
      <c r="O49" s="646">
        <f>O48*-1440</f>
        <v>-40.000000000000014</v>
      </c>
      <c r="P49" s="448">
        <v>0</v>
      </c>
      <c r="Q49" s="345">
        <v>2</v>
      </c>
      <c r="R49" s="635"/>
      <c r="S49" s="697"/>
      <c r="T49" s="322"/>
      <c r="U49" s="322"/>
      <c r="V49" s="322"/>
    </row>
    <row r="50" spans="1:22" ht="15.75" thickBot="1">
      <c r="A50" s="683"/>
      <c r="B50" s="686"/>
      <c r="C50" s="689"/>
      <c r="D50" s="355" t="s">
        <v>415</v>
      </c>
      <c r="E50" s="346"/>
      <c r="F50" s="692"/>
      <c r="G50" s="692"/>
      <c r="H50" s="695"/>
      <c r="I50" s="650">
        <f>I49*20+J49*-5</f>
        <v>20</v>
      </c>
      <c r="J50" s="649"/>
      <c r="K50" s="650">
        <v>20</v>
      </c>
      <c r="L50" s="649"/>
      <c r="M50" s="451">
        <f>M49*20</f>
        <v>0</v>
      </c>
      <c r="N50" s="451">
        <v>350</v>
      </c>
      <c r="O50" s="647"/>
      <c r="P50" s="451">
        <f t="shared" ref="P50" si="16">P49*-5</f>
        <v>0</v>
      </c>
      <c r="Q50" s="443">
        <v>80</v>
      </c>
      <c r="R50" s="636"/>
      <c r="S50" s="698"/>
      <c r="T50" s="322"/>
      <c r="U50" s="322"/>
      <c r="V50" s="322"/>
    </row>
    <row r="51" spans="1:22" ht="38.25">
      <c r="A51" s="614">
        <v>3</v>
      </c>
      <c r="B51" s="617" t="s">
        <v>412</v>
      </c>
      <c r="C51" s="622" t="s">
        <v>383</v>
      </c>
      <c r="D51" s="349" t="s">
        <v>409</v>
      </c>
      <c r="E51" s="333"/>
      <c r="F51" s="631">
        <v>0.43055555555555558</v>
      </c>
      <c r="G51" s="631">
        <v>0.59027777777777779</v>
      </c>
      <c r="H51" s="628">
        <v>0.15972222222222221</v>
      </c>
      <c r="I51" s="334" t="s">
        <v>170</v>
      </c>
      <c r="J51" s="335" t="s">
        <v>171</v>
      </c>
      <c r="K51" s="335" t="s">
        <v>170</v>
      </c>
      <c r="L51" s="336" t="s">
        <v>171</v>
      </c>
      <c r="M51" s="335" t="s">
        <v>172</v>
      </c>
      <c r="N51" s="337" t="s">
        <v>173</v>
      </c>
      <c r="O51" s="338">
        <f>IF(H51&gt;T45,H51-T45,0)</f>
        <v>3.472222222222221E-2</v>
      </c>
      <c r="P51" s="337" t="s">
        <v>174</v>
      </c>
      <c r="Q51" s="337" t="s">
        <v>175</v>
      </c>
      <c r="R51" s="634"/>
      <c r="S51" s="637">
        <f>IF(H51&gt;0,SUM(I53:N53,O52,P53,Q53),"DNF")</f>
        <v>370</v>
      </c>
      <c r="T51" s="322"/>
      <c r="U51" s="322"/>
      <c r="V51" s="322"/>
    </row>
    <row r="52" spans="1:22">
      <c r="A52" s="699"/>
      <c r="B52" s="701"/>
      <c r="C52" s="703"/>
      <c r="D52" s="445" t="s">
        <v>410</v>
      </c>
      <c r="E52" s="339"/>
      <c r="F52" s="704"/>
      <c r="G52" s="704"/>
      <c r="H52" s="707"/>
      <c r="I52" s="452">
        <v>1</v>
      </c>
      <c r="J52" s="453"/>
      <c r="K52" s="454">
        <v>8</v>
      </c>
      <c r="L52" s="455"/>
      <c r="M52" s="448">
        <v>0</v>
      </c>
      <c r="N52" s="450">
        <v>6</v>
      </c>
      <c r="O52" s="646">
        <f>O51*-1440</f>
        <v>-49.999999999999986</v>
      </c>
      <c r="P52" s="448">
        <v>0</v>
      </c>
      <c r="Q52" s="345">
        <v>3</v>
      </c>
      <c r="R52" s="635"/>
      <c r="S52" s="638"/>
      <c r="T52" s="322"/>
      <c r="U52" s="322"/>
      <c r="V52" s="322"/>
    </row>
    <row r="53" spans="1:22" ht="15.75" thickBot="1">
      <c r="A53" s="700"/>
      <c r="B53" s="702"/>
      <c r="C53" s="624"/>
      <c r="D53" s="355" t="s">
        <v>411</v>
      </c>
      <c r="E53" s="346"/>
      <c r="F53" s="705"/>
      <c r="G53" s="705"/>
      <c r="H53" s="708"/>
      <c r="I53" s="648">
        <f>I52*20+J52*-5</f>
        <v>20</v>
      </c>
      <c r="J53" s="649"/>
      <c r="K53" s="650">
        <f>K52*5+L52*-5</f>
        <v>40</v>
      </c>
      <c r="L53" s="648"/>
      <c r="M53" s="451">
        <f>M52*20</f>
        <v>0</v>
      </c>
      <c r="N53" s="451">
        <v>300</v>
      </c>
      <c r="O53" s="647"/>
      <c r="P53" s="451">
        <f t="shared" ref="P53" si="17">P52*-5</f>
        <v>0</v>
      </c>
      <c r="Q53" s="443">
        <v>60</v>
      </c>
      <c r="R53" s="636"/>
      <c r="S53" s="709"/>
      <c r="T53" s="322"/>
      <c r="U53" s="322"/>
      <c r="V53" s="322"/>
    </row>
    <row r="54" spans="1:22" ht="38.25">
      <c r="A54" s="614" t="str">
        <f>IF((S54&lt;&gt;"DNF"),RANK(S54,S45:S59,0),"DNF")</f>
        <v>DNF</v>
      </c>
      <c r="B54" s="617"/>
      <c r="C54" s="622"/>
      <c r="D54" s="349"/>
      <c r="E54" s="333"/>
      <c r="F54" s="631"/>
      <c r="G54" s="631"/>
      <c r="H54" s="628"/>
      <c r="I54" s="334" t="s">
        <v>170</v>
      </c>
      <c r="J54" s="335" t="s">
        <v>171</v>
      </c>
      <c r="K54" s="335" t="s">
        <v>170</v>
      </c>
      <c r="L54" s="336" t="s">
        <v>171</v>
      </c>
      <c r="M54" s="335" t="s">
        <v>172</v>
      </c>
      <c r="N54" s="337" t="s">
        <v>173</v>
      </c>
      <c r="O54" s="338">
        <f>IF(H54&gt;T45,H54-T45,0)</f>
        <v>0</v>
      </c>
      <c r="P54" s="337" t="s">
        <v>174</v>
      </c>
      <c r="Q54" s="337" t="s">
        <v>175</v>
      </c>
      <c r="R54" s="634"/>
      <c r="S54" s="637" t="str">
        <f>IF(H54&gt;0,SUM(I56:N56,O55,P56,Q56),"DNF")</f>
        <v>DNF</v>
      </c>
      <c r="T54" s="322"/>
      <c r="U54" s="322"/>
      <c r="V54" s="322"/>
    </row>
    <row r="55" spans="1:22">
      <c r="A55" s="699"/>
      <c r="B55" s="701"/>
      <c r="C55" s="703"/>
      <c r="D55" s="445"/>
      <c r="E55" s="339"/>
      <c r="F55" s="704"/>
      <c r="G55" s="704"/>
      <c r="H55" s="707"/>
      <c r="I55" s="452"/>
      <c r="J55" s="453"/>
      <c r="K55" s="454"/>
      <c r="L55" s="455"/>
      <c r="M55" s="448">
        <v>0</v>
      </c>
      <c r="N55" s="450"/>
      <c r="O55" s="646">
        <f>O54*-1440</f>
        <v>0</v>
      </c>
      <c r="P55" s="448">
        <v>0</v>
      </c>
      <c r="Q55" s="345"/>
      <c r="R55" s="635"/>
      <c r="S55" s="638"/>
      <c r="T55" s="322"/>
      <c r="U55" s="322"/>
      <c r="V55" s="322"/>
    </row>
    <row r="56" spans="1:22" ht="15.75" thickBot="1">
      <c r="A56" s="700"/>
      <c r="B56" s="702"/>
      <c r="C56" s="624"/>
      <c r="D56" s="355"/>
      <c r="E56" s="346"/>
      <c r="F56" s="705"/>
      <c r="G56" s="705"/>
      <c r="H56" s="708"/>
      <c r="I56" s="648">
        <f>I55*20+J55*-5</f>
        <v>0</v>
      </c>
      <c r="J56" s="649"/>
      <c r="K56" s="650"/>
      <c r="L56" s="648"/>
      <c r="M56" s="451">
        <f>M55*20</f>
        <v>0</v>
      </c>
      <c r="N56" s="451"/>
      <c r="O56" s="647"/>
      <c r="P56" s="451">
        <f t="shared" ref="P56" si="18">P55*-5</f>
        <v>0</v>
      </c>
      <c r="Q56" s="443"/>
      <c r="R56" s="636"/>
      <c r="S56" s="709"/>
      <c r="T56" s="322"/>
      <c r="U56" s="322"/>
      <c r="V56" s="322"/>
    </row>
    <row r="57" spans="1:22" ht="38.25">
      <c r="A57" s="614" t="str">
        <f>IF((S57&lt;&gt;"DNF"),RANK(S57,S45:S59,0),"DNF")</f>
        <v>DNF</v>
      </c>
      <c r="B57" s="684"/>
      <c r="C57" s="687"/>
      <c r="D57" s="349"/>
      <c r="E57" s="333"/>
      <c r="F57" s="690"/>
      <c r="G57" s="690"/>
      <c r="H57" s="693">
        <f>IF(AND(F57&gt;0,G57-F57&lt;V45),G57-F57,0)</f>
        <v>0</v>
      </c>
      <c r="I57" s="334" t="s">
        <v>170</v>
      </c>
      <c r="J57" s="335" t="s">
        <v>171</v>
      </c>
      <c r="K57" s="335" t="s">
        <v>170</v>
      </c>
      <c r="L57" s="336" t="s">
        <v>171</v>
      </c>
      <c r="M57" s="335" t="s">
        <v>172</v>
      </c>
      <c r="N57" s="337" t="s">
        <v>173</v>
      </c>
      <c r="O57" s="338">
        <f>IF(H57&gt;T45,H57-T45,0)</f>
        <v>0</v>
      </c>
      <c r="P57" s="337" t="s">
        <v>174</v>
      </c>
      <c r="Q57" s="337" t="s">
        <v>175</v>
      </c>
      <c r="R57" s="634"/>
      <c r="S57" s="696" t="str">
        <f>IF(H57&gt;0,SUM(I59:N59,O58,P59,Q59),"DNF")</f>
        <v>DNF</v>
      </c>
      <c r="T57" s="322"/>
      <c r="U57" s="322"/>
      <c r="V57" s="322"/>
    </row>
    <row r="58" spans="1:22">
      <c r="A58" s="699"/>
      <c r="B58" s="685"/>
      <c r="C58" s="688"/>
      <c r="D58" s="445"/>
      <c r="E58" s="339"/>
      <c r="F58" s="691"/>
      <c r="G58" s="691"/>
      <c r="H58" s="694"/>
      <c r="I58" s="452"/>
      <c r="J58" s="453"/>
      <c r="K58" s="454"/>
      <c r="L58" s="455"/>
      <c r="M58" s="389"/>
      <c r="N58" s="450">
        <f>R57</f>
        <v>0</v>
      </c>
      <c r="O58" s="670">
        <f>IF(O57="DNF","DNF",O57*-1440)</f>
        <v>0</v>
      </c>
      <c r="P58" s="391"/>
      <c r="Q58" s="345"/>
      <c r="R58" s="635"/>
      <c r="S58" s="697"/>
      <c r="T58" s="322"/>
      <c r="U58" s="322"/>
      <c r="V58" s="322"/>
    </row>
    <row r="59" spans="1:22" ht="15.75" thickBot="1">
      <c r="A59" s="700"/>
      <c r="B59" s="686"/>
      <c r="C59" s="689"/>
      <c r="D59" s="355"/>
      <c r="E59" s="346"/>
      <c r="F59" s="692"/>
      <c r="G59" s="692"/>
      <c r="H59" s="695"/>
      <c r="I59" s="650">
        <f>I58*20+J58*-5</f>
        <v>0</v>
      </c>
      <c r="J59" s="649"/>
      <c r="K59" s="650">
        <f>K58*5+L58*-5</f>
        <v>0</v>
      </c>
      <c r="L59" s="649"/>
      <c r="M59" s="392">
        <f>M58*20</f>
        <v>0</v>
      </c>
      <c r="N59" s="392">
        <f t="shared" ref="N59" si="19">N58*50</f>
        <v>0</v>
      </c>
      <c r="O59" s="712"/>
      <c r="P59" s="451">
        <f t="shared" ref="P59" si="20">P58*-5</f>
        <v>0</v>
      </c>
      <c r="Q59" s="443">
        <f>IF(Q58&gt;0,VLOOKUP(Q58,'[3]Бодовање по времену доласка'!A2:B21,2,TRUE),0)</f>
        <v>0</v>
      </c>
      <c r="R59" s="636"/>
      <c r="S59" s="698"/>
      <c r="T59" s="322"/>
      <c r="U59" s="322"/>
      <c r="V59" s="322"/>
    </row>
    <row r="60" spans="1:22" ht="18.75" thickBot="1">
      <c r="A60" s="620" t="s">
        <v>25</v>
      </c>
      <c r="B60" s="621"/>
      <c r="C60" s="621"/>
      <c r="D60" s="621"/>
      <c r="E60" s="621"/>
      <c r="F60" s="621"/>
      <c r="G60" s="621"/>
      <c r="H60" s="621"/>
      <c r="I60" s="621"/>
      <c r="J60" s="621"/>
      <c r="K60" s="621"/>
      <c r="L60" s="621"/>
      <c r="M60" s="621"/>
      <c r="N60" s="621"/>
      <c r="O60" s="621"/>
      <c r="P60" s="621"/>
      <c r="Q60" s="621"/>
      <c r="R60" s="621"/>
      <c r="S60" s="621"/>
      <c r="T60" s="621"/>
      <c r="U60" s="621"/>
      <c r="V60" s="621"/>
    </row>
    <row r="61" spans="1:22" ht="38.25">
      <c r="A61" s="614">
        <v>1</v>
      </c>
      <c r="B61" s="617" t="s">
        <v>416</v>
      </c>
      <c r="C61" s="622" t="s">
        <v>417</v>
      </c>
      <c r="D61" s="349" t="s">
        <v>418</v>
      </c>
      <c r="E61" s="333"/>
      <c r="F61" s="625">
        <v>0.42708333333333331</v>
      </c>
      <c r="G61" s="625">
        <v>0.53611111111111109</v>
      </c>
      <c r="H61" s="628">
        <f>IF(AND(F61&gt;0,G61-F61&lt;V61),G61-F61,0)</f>
        <v>0.10902777777777778</v>
      </c>
      <c r="I61" s="334" t="s">
        <v>170</v>
      </c>
      <c r="J61" s="335" t="s">
        <v>171</v>
      </c>
      <c r="K61" s="335" t="s">
        <v>170</v>
      </c>
      <c r="L61" s="336" t="s">
        <v>171</v>
      </c>
      <c r="M61" s="335" t="s">
        <v>172</v>
      </c>
      <c r="N61" s="337" t="s">
        <v>173</v>
      </c>
      <c r="O61" s="338">
        <f>IF(H61&gt;T61,H61-T61,0)</f>
        <v>0</v>
      </c>
      <c r="P61" s="337" t="s">
        <v>174</v>
      </c>
      <c r="Q61" s="337" t="s">
        <v>175</v>
      </c>
      <c r="R61" s="634"/>
      <c r="S61" s="637">
        <f>IF(H61&gt;0,SUM(I63:N63,O62,P63,Q63),"DNF")</f>
        <v>655</v>
      </c>
      <c r="T61" s="640">
        <v>0.125</v>
      </c>
      <c r="U61" s="641"/>
      <c r="V61" s="644">
        <v>0.1875</v>
      </c>
    </row>
    <row r="62" spans="1:22" ht="15.75" thickBot="1">
      <c r="A62" s="699"/>
      <c r="B62" s="701"/>
      <c r="C62" s="703"/>
      <c r="D62" s="445" t="s">
        <v>419</v>
      </c>
      <c r="E62" s="339"/>
      <c r="F62" s="710"/>
      <c r="G62" s="710"/>
      <c r="H62" s="707"/>
      <c r="I62" s="446">
        <v>1</v>
      </c>
      <c r="J62" s="447"/>
      <c r="K62" s="448">
        <v>8</v>
      </c>
      <c r="L62" s="449">
        <v>1</v>
      </c>
      <c r="M62" s="448">
        <v>0</v>
      </c>
      <c r="N62" s="450">
        <v>10</v>
      </c>
      <c r="O62" s="646">
        <f>O61*-1440</f>
        <v>0</v>
      </c>
      <c r="P62" s="448">
        <v>0</v>
      </c>
      <c r="Q62" s="345">
        <v>1</v>
      </c>
      <c r="R62" s="635"/>
      <c r="S62" s="638"/>
      <c r="T62" s="642"/>
      <c r="U62" s="643"/>
      <c r="V62" s="645"/>
    </row>
    <row r="63" spans="1:22" ht="15.75" thickBot="1">
      <c r="A63" s="700"/>
      <c r="B63" s="702"/>
      <c r="C63" s="624"/>
      <c r="D63" s="355" t="s">
        <v>420</v>
      </c>
      <c r="E63" s="346"/>
      <c r="F63" s="711"/>
      <c r="G63" s="711"/>
      <c r="H63" s="708"/>
      <c r="I63" s="648">
        <f>I62*20+J62*-5</f>
        <v>20</v>
      </c>
      <c r="J63" s="649"/>
      <c r="K63" s="650">
        <f>K62*5+L62*-5</f>
        <v>35</v>
      </c>
      <c r="L63" s="648"/>
      <c r="M63" s="451">
        <f>M62*20</f>
        <v>0</v>
      </c>
      <c r="N63" s="451">
        <f>N62*50</f>
        <v>500</v>
      </c>
      <c r="O63" s="647"/>
      <c r="P63" s="451">
        <f>P62*-5</f>
        <v>0</v>
      </c>
      <c r="Q63" s="443">
        <f>IF(Q62&gt;0,VLOOKUP(Q62,'[3]Бодовање по времену доласка'!A2:B21,2,TRUE),0)</f>
        <v>100</v>
      </c>
      <c r="R63" s="636"/>
      <c r="S63" s="709"/>
      <c r="T63" s="322"/>
      <c r="U63" s="322"/>
      <c r="V63" s="322"/>
    </row>
    <row r="64" spans="1:22" ht="38.25">
      <c r="A64" s="614">
        <v>2</v>
      </c>
      <c r="B64" s="617" t="s">
        <v>408</v>
      </c>
      <c r="C64" s="622" t="s">
        <v>383</v>
      </c>
      <c r="D64" s="349" t="s">
        <v>421</v>
      </c>
      <c r="E64" s="333"/>
      <c r="F64" s="631">
        <v>0.43055555555555558</v>
      </c>
      <c r="G64" s="631">
        <v>0.54513888888888895</v>
      </c>
      <c r="H64" s="628">
        <f>IF(AND(F64&gt;0,G64-F64&lt;V61),G64-F64,0)</f>
        <v>0.11458333333333337</v>
      </c>
      <c r="I64" s="334" t="s">
        <v>170</v>
      </c>
      <c r="J64" s="335" t="s">
        <v>171</v>
      </c>
      <c r="K64" s="335" t="s">
        <v>170</v>
      </c>
      <c r="L64" s="336" t="s">
        <v>171</v>
      </c>
      <c r="M64" s="335" t="s">
        <v>172</v>
      </c>
      <c r="N64" s="337" t="s">
        <v>173</v>
      </c>
      <c r="O64" s="338">
        <f>IF(H64&gt;T61,H64-T61,0)</f>
        <v>0</v>
      </c>
      <c r="P64" s="337" t="s">
        <v>174</v>
      </c>
      <c r="Q64" s="337" t="s">
        <v>175</v>
      </c>
      <c r="R64" s="634"/>
      <c r="S64" s="637">
        <f>IF(H64&gt;0,SUM(I66:N66,O65,P66,Q66),"DNF")</f>
        <v>625</v>
      </c>
      <c r="T64" s="322"/>
      <c r="U64" s="322"/>
      <c r="V64" s="322"/>
    </row>
    <row r="65" spans="1:22">
      <c r="A65" s="699"/>
      <c r="B65" s="701"/>
      <c r="C65" s="703"/>
      <c r="D65" s="445" t="s">
        <v>422</v>
      </c>
      <c r="E65" s="339"/>
      <c r="F65" s="704"/>
      <c r="G65" s="704"/>
      <c r="H65" s="707"/>
      <c r="I65" s="452">
        <v>1</v>
      </c>
      <c r="J65" s="453"/>
      <c r="K65" s="454">
        <v>7</v>
      </c>
      <c r="L65" s="455">
        <v>2</v>
      </c>
      <c r="M65" s="364">
        <v>0</v>
      </c>
      <c r="N65" s="450">
        <v>10</v>
      </c>
      <c r="O65" s="646">
        <f>O64*-1440</f>
        <v>0</v>
      </c>
      <c r="P65" s="448">
        <v>0</v>
      </c>
      <c r="Q65" s="345">
        <v>2</v>
      </c>
      <c r="R65" s="635"/>
      <c r="S65" s="638"/>
      <c r="T65" s="322"/>
      <c r="U65" s="322"/>
      <c r="V65" s="322"/>
    </row>
    <row r="66" spans="1:22" ht="15.75" thickBot="1">
      <c r="A66" s="700"/>
      <c r="B66" s="702"/>
      <c r="C66" s="624"/>
      <c r="D66" s="355" t="s">
        <v>423</v>
      </c>
      <c r="E66" s="346"/>
      <c r="F66" s="705"/>
      <c r="G66" s="705"/>
      <c r="H66" s="708"/>
      <c r="I66" s="648">
        <f>I65*20+J65*-5</f>
        <v>20</v>
      </c>
      <c r="J66" s="649"/>
      <c r="K66" s="650">
        <f>K65*5+L65*-5</f>
        <v>25</v>
      </c>
      <c r="L66" s="648"/>
      <c r="M66" s="451">
        <f>M65*20</f>
        <v>0</v>
      </c>
      <c r="N66" s="451">
        <f t="shared" ref="N66" si="21">N65*50</f>
        <v>500</v>
      </c>
      <c r="O66" s="647"/>
      <c r="P66" s="451">
        <f t="shared" ref="P66" si="22">P65*-5</f>
        <v>0</v>
      </c>
      <c r="Q66" s="443">
        <f>IF(Q65&gt;0,VLOOKUP(Q65,'[3]Бодовање по времену доласка'!A2:B21,2,TRUE),0)</f>
        <v>80</v>
      </c>
      <c r="R66" s="636"/>
      <c r="S66" s="709"/>
      <c r="T66" s="322"/>
      <c r="U66" s="322"/>
      <c r="V66" s="322"/>
    </row>
    <row r="67" spans="1:22" ht="38.25">
      <c r="A67" s="614">
        <v>3</v>
      </c>
      <c r="B67" s="617" t="s">
        <v>412</v>
      </c>
      <c r="C67" s="622" t="s">
        <v>383</v>
      </c>
      <c r="D67" s="349" t="s">
        <v>424</v>
      </c>
      <c r="E67" s="333"/>
      <c r="F67" s="631">
        <v>0.43402777777777773</v>
      </c>
      <c r="G67" s="631">
        <v>0.55625000000000002</v>
      </c>
      <c r="H67" s="628">
        <f>IF(AND(F67&gt;0,G67-F67&lt;V61),G67-F67,0)</f>
        <v>0.12222222222222229</v>
      </c>
      <c r="I67" s="334" t="s">
        <v>170</v>
      </c>
      <c r="J67" s="335" t="s">
        <v>171</v>
      </c>
      <c r="K67" s="335" t="s">
        <v>170</v>
      </c>
      <c r="L67" s="336" t="s">
        <v>171</v>
      </c>
      <c r="M67" s="335" t="s">
        <v>172</v>
      </c>
      <c r="N67" s="337" t="s">
        <v>173</v>
      </c>
      <c r="O67" s="338">
        <f>IF(H67&gt;T61,H67-T61,0)</f>
        <v>0</v>
      </c>
      <c r="P67" s="337" t="s">
        <v>174</v>
      </c>
      <c r="Q67" s="337" t="s">
        <v>175</v>
      </c>
      <c r="R67" s="634"/>
      <c r="S67" s="637">
        <f>IF(H67&gt;0,SUM(I69:N69,O68,P69,Q69),"DNF")</f>
        <v>620</v>
      </c>
      <c r="T67" s="322"/>
      <c r="U67" s="322"/>
      <c r="V67" s="322"/>
    </row>
    <row r="68" spans="1:22">
      <c r="A68" s="699"/>
      <c r="B68" s="701"/>
      <c r="C68" s="703"/>
      <c r="D68" s="445" t="s">
        <v>425</v>
      </c>
      <c r="E68" s="339"/>
      <c r="F68" s="704"/>
      <c r="G68" s="704"/>
      <c r="H68" s="707"/>
      <c r="I68" s="452">
        <v>1</v>
      </c>
      <c r="J68" s="453"/>
      <c r="K68" s="454">
        <v>9</v>
      </c>
      <c r="L68" s="455">
        <v>1</v>
      </c>
      <c r="M68" s="448">
        <v>0</v>
      </c>
      <c r="N68" s="450">
        <v>10</v>
      </c>
      <c r="O68" s="646">
        <f>O67*-1440</f>
        <v>0</v>
      </c>
      <c r="P68" s="448">
        <v>0</v>
      </c>
      <c r="Q68" s="345">
        <v>3</v>
      </c>
      <c r="R68" s="635"/>
      <c r="S68" s="638"/>
      <c r="T68" s="322"/>
      <c r="U68" s="322"/>
      <c r="V68" s="322"/>
    </row>
    <row r="69" spans="1:22" ht="15.75" thickBot="1">
      <c r="A69" s="700"/>
      <c r="B69" s="702"/>
      <c r="C69" s="624"/>
      <c r="D69" s="355" t="s">
        <v>426</v>
      </c>
      <c r="E69" s="346"/>
      <c r="F69" s="705"/>
      <c r="G69" s="705"/>
      <c r="H69" s="708"/>
      <c r="I69" s="648">
        <f>I68*20+J68*-5</f>
        <v>20</v>
      </c>
      <c r="J69" s="649"/>
      <c r="K69" s="650">
        <f>K68*5+L68*-5</f>
        <v>40</v>
      </c>
      <c r="L69" s="648"/>
      <c r="M69" s="451">
        <f>M68*20</f>
        <v>0</v>
      </c>
      <c r="N69" s="451">
        <f t="shared" ref="N69" si="23">N68*50</f>
        <v>500</v>
      </c>
      <c r="O69" s="647"/>
      <c r="P69" s="451">
        <f t="shared" ref="P69" si="24">P68*-5</f>
        <v>0</v>
      </c>
      <c r="Q69" s="443">
        <f>IF(Q68&gt;0,VLOOKUP(Q68,'[3]Бодовање по времену доласка'!A2:B21,2,TRUE),0)</f>
        <v>60</v>
      </c>
      <c r="R69" s="636"/>
      <c r="S69" s="709"/>
      <c r="T69" s="322"/>
      <c r="U69" s="322"/>
      <c r="V69" s="322"/>
    </row>
    <row r="70" spans="1:22" ht="38.25">
      <c r="A70" s="614">
        <v>4</v>
      </c>
      <c r="B70" s="617" t="s">
        <v>404</v>
      </c>
      <c r="C70" s="622" t="s">
        <v>383</v>
      </c>
      <c r="D70" s="349" t="s">
        <v>427</v>
      </c>
      <c r="E70" s="333"/>
      <c r="F70" s="631">
        <v>0.4201388888888889</v>
      </c>
      <c r="G70" s="631">
        <v>0.50486111111111109</v>
      </c>
      <c r="H70" s="628">
        <f>IF(AND(F70&gt;0,G70-F70&lt;V61),G70-F70,0)</f>
        <v>8.4722222222222199E-2</v>
      </c>
      <c r="I70" s="334" t="s">
        <v>170</v>
      </c>
      <c r="J70" s="335" t="s">
        <v>171</v>
      </c>
      <c r="K70" s="335" t="s">
        <v>170</v>
      </c>
      <c r="L70" s="336" t="s">
        <v>171</v>
      </c>
      <c r="M70" s="335" t="s">
        <v>172</v>
      </c>
      <c r="N70" s="337" t="s">
        <v>173</v>
      </c>
      <c r="O70" s="338">
        <f>IF(H70&gt;T61,H70-T61,0)</f>
        <v>0</v>
      </c>
      <c r="P70" s="337" t="s">
        <v>174</v>
      </c>
      <c r="Q70" s="337" t="s">
        <v>175</v>
      </c>
      <c r="R70" s="634"/>
      <c r="S70" s="637">
        <f>IF(H70&gt;0,SUM(I72:N72,O71,P72,Q72),"DNF")</f>
        <v>560</v>
      </c>
      <c r="T70" s="322"/>
      <c r="U70" s="322"/>
      <c r="V70" s="322"/>
    </row>
    <row r="71" spans="1:22">
      <c r="A71" s="699"/>
      <c r="B71" s="701"/>
      <c r="C71" s="703"/>
      <c r="D71" s="445" t="s">
        <v>428</v>
      </c>
      <c r="E71" s="339"/>
      <c r="F71" s="704"/>
      <c r="G71" s="704"/>
      <c r="H71" s="707"/>
      <c r="I71" s="452">
        <v>1</v>
      </c>
      <c r="J71" s="453"/>
      <c r="K71" s="454">
        <v>10</v>
      </c>
      <c r="L71" s="455">
        <v>0</v>
      </c>
      <c r="M71" s="456">
        <v>0</v>
      </c>
      <c r="N71" s="450">
        <v>9</v>
      </c>
      <c r="O71" s="646">
        <f>O70*-1440</f>
        <v>0</v>
      </c>
      <c r="P71" s="448">
        <v>0</v>
      </c>
      <c r="Q71" s="345">
        <v>4</v>
      </c>
      <c r="R71" s="635"/>
      <c r="S71" s="638"/>
      <c r="T71" s="322"/>
      <c r="U71" s="322"/>
      <c r="V71" s="322"/>
    </row>
    <row r="72" spans="1:22" ht="15.75" thickBot="1">
      <c r="A72" s="700"/>
      <c r="B72" s="702"/>
      <c r="C72" s="624"/>
      <c r="D72" s="355" t="s">
        <v>429</v>
      </c>
      <c r="E72" s="346"/>
      <c r="F72" s="705"/>
      <c r="G72" s="705"/>
      <c r="H72" s="708"/>
      <c r="I72" s="648">
        <f>I71*20+J71*-5</f>
        <v>20</v>
      </c>
      <c r="J72" s="649"/>
      <c r="K72" s="650">
        <f>K71*5+L71*-5</f>
        <v>50</v>
      </c>
      <c r="L72" s="648"/>
      <c r="M72" s="451">
        <f>M71*20</f>
        <v>0</v>
      </c>
      <c r="N72" s="451">
        <f t="shared" ref="N72" si="25">N71*50</f>
        <v>450</v>
      </c>
      <c r="O72" s="647"/>
      <c r="P72" s="451">
        <f t="shared" ref="P72" si="26">P71*-5</f>
        <v>0</v>
      </c>
      <c r="Q72" s="443">
        <f>IF(Q71&gt;0,VLOOKUP(Q71,'[3]Бодовање по времену доласка'!A2:B21,2,TRUE),0)</f>
        <v>40</v>
      </c>
      <c r="R72" s="636"/>
      <c r="S72" s="709"/>
      <c r="T72" s="322"/>
      <c r="U72" s="322"/>
      <c r="V72" s="322"/>
    </row>
    <row r="73" spans="1:22" ht="38.25">
      <c r="A73" s="614" t="str">
        <f>IF((S73&lt;&gt;"DNF"),RANK(S73,S61:S78,0),"DNF")</f>
        <v>DNF</v>
      </c>
      <c r="B73" s="617"/>
      <c r="C73" s="622"/>
      <c r="D73" s="349"/>
      <c r="E73" s="333"/>
      <c r="F73" s="631"/>
      <c r="G73" s="656"/>
      <c r="H73" s="628">
        <f>IF(AND(F73&gt;0,G73-F73&lt;V61),G73-F73,0)</f>
        <v>0</v>
      </c>
      <c r="I73" s="334" t="s">
        <v>170</v>
      </c>
      <c r="J73" s="335" t="s">
        <v>171</v>
      </c>
      <c r="K73" s="335" t="s">
        <v>170</v>
      </c>
      <c r="L73" s="336" t="s">
        <v>171</v>
      </c>
      <c r="M73" s="335" t="s">
        <v>172</v>
      </c>
      <c r="N73" s="337" t="s">
        <v>173</v>
      </c>
      <c r="O73" s="338">
        <f>IF(H73&gt;T61,H73-T61,0)</f>
        <v>0</v>
      </c>
      <c r="P73" s="337" t="s">
        <v>174</v>
      </c>
      <c r="Q73" s="337" t="s">
        <v>175</v>
      </c>
      <c r="R73" s="634"/>
      <c r="S73" s="637" t="str">
        <f>IF(H73&gt;0,SUM(I75:N75,O74,P75,Q75),"DNF")</f>
        <v>DNF</v>
      </c>
      <c r="T73" s="322"/>
      <c r="U73" s="322"/>
      <c r="V73" s="322"/>
    </row>
    <row r="74" spans="1:22">
      <c r="A74" s="699"/>
      <c r="B74" s="701"/>
      <c r="C74" s="703"/>
      <c r="D74" s="445"/>
      <c r="E74" s="339"/>
      <c r="F74" s="704"/>
      <c r="G74" s="706"/>
      <c r="H74" s="707"/>
      <c r="I74" s="452"/>
      <c r="J74" s="453"/>
      <c r="K74" s="454"/>
      <c r="L74" s="455"/>
      <c r="M74" s="389"/>
      <c r="N74" s="450">
        <f>R73</f>
        <v>0</v>
      </c>
      <c r="O74" s="670">
        <f>IF(O73="DNF","DNF",O73*-1440)</f>
        <v>0</v>
      </c>
      <c r="P74" s="391"/>
      <c r="Q74" s="345"/>
      <c r="R74" s="635"/>
      <c r="S74" s="638"/>
      <c r="T74" s="322"/>
      <c r="U74" s="322"/>
      <c r="V74" s="322"/>
    </row>
    <row r="75" spans="1:22" ht="15.75" thickBot="1">
      <c r="A75" s="700"/>
      <c r="B75" s="702"/>
      <c r="C75" s="624"/>
      <c r="D75" s="355"/>
      <c r="E75" s="346"/>
      <c r="F75" s="705"/>
      <c r="G75" s="652"/>
      <c r="H75" s="708"/>
      <c r="I75" s="648">
        <f>I74*20+J74*-5</f>
        <v>0</v>
      </c>
      <c r="J75" s="649"/>
      <c r="K75" s="650">
        <f>K74*5+L74*-5</f>
        <v>0</v>
      </c>
      <c r="L75" s="648"/>
      <c r="M75" s="392">
        <f>M74*20</f>
        <v>0</v>
      </c>
      <c r="N75" s="392">
        <f t="shared" ref="N75" si="27">N74*50</f>
        <v>0</v>
      </c>
      <c r="O75" s="671"/>
      <c r="P75" s="451">
        <f t="shared" ref="P75" si="28">P74*-5</f>
        <v>0</v>
      </c>
      <c r="Q75" s="443">
        <f>IF(Q74&gt;0,VLOOKUP(Q74,'[3]Бодовање по времену доласка'!A2:B21,2,TRUE),0)</f>
        <v>0</v>
      </c>
      <c r="R75" s="636"/>
      <c r="S75" s="709"/>
      <c r="T75" s="322"/>
      <c r="U75" s="322"/>
      <c r="V75" s="322"/>
    </row>
    <row r="76" spans="1:22" ht="38.25">
      <c r="A76" s="614" t="str">
        <f>IF((S76&lt;&gt;"DNF"),RANK(S76,S61:S78,0),"DNF")</f>
        <v>DNF</v>
      </c>
      <c r="B76" s="701"/>
      <c r="C76" s="703"/>
      <c r="D76" s="349"/>
      <c r="E76" s="393"/>
      <c r="F76" s="704"/>
      <c r="G76" s="706"/>
      <c r="H76" s="628">
        <f>IF(AND(F76&gt;0,G76-F76&lt;V61),G76-F76,0)</f>
        <v>0</v>
      </c>
      <c r="I76" s="460" t="s">
        <v>170</v>
      </c>
      <c r="J76" s="461" t="s">
        <v>171</v>
      </c>
      <c r="K76" s="359" t="s">
        <v>170</v>
      </c>
      <c r="L76" s="360" t="s">
        <v>171</v>
      </c>
      <c r="M76" s="461" t="s">
        <v>172</v>
      </c>
      <c r="N76" s="394" t="s">
        <v>173</v>
      </c>
      <c r="O76" s="338">
        <f>IF(H76&gt;T61,H76-T61,0)</f>
        <v>0</v>
      </c>
      <c r="P76" s="394" t="s">
        <v>174</v>
      </c>
      <c r="Q76" s="337" t="s">
        <v>175</v>
      </c>
      <c r="R76" s="634"/>
      <c r="S76" s="637" t="str">
        <f>IF(H76&gt;0,SUM(I78:N78,O77,P78,Q78),"DNF")</f>
        <v>DNF</v>
      </c>
      <c r="T76" s="322"/>
      <c r="U76" s="322"/>
      <c r="V76" s="322"/>
    </row>
    <row r="77" spans="1:22">
      <c r="A77" s="699"/>
      <c r="B77" s="701"/>
      <c r="C77" s="703"/>
      <c r="D77" s="462"/>
      <c r="E77" s="339"/>
      <c r="F77" s="704"/>
      <c r="G77" s="706"/>
      <c r="H77" s="707"/>
      <c r="I77" s="452"/>
      <c r="J77" s="453"/>
      <c r="K77" s="463"/>
      <c r="L77" s="464"/>
      <c r="M77" s="389"/>
      <c r="N77" s="450">
        <f>R76</f>
        <v>0</v>
      </c>
      <c r="O77" s="670">
        <f>IF(O76="DNF","DNF",O76*-1440)</f>
        <v>0</v>
      </c>
      <c r="P77" s="391"/>
      <c r="Q77" s="345"/>
      <c r="R77" s="635"/>
      <c r="S77" s="638"/>
      <c r="T77" s="322"/>
      <c r="U77" s="322"/>
      <c r="V77" s="322"/>
    </row>
    <row r="78" spans="1:22" ht="15.75" thickBot="1">
      <c r="A78" s="700"/>
      <c r="B78" s="702"/>
      <c r="C78" s="624"/>
      <c r="D78" s="355"/>
      <c r="E78" s="346"/>
      <c r="F78" s="705"/>
      <c r="G78" s="652"/>
      <c r="H78" s="708"/>
      <c r="I78" s="648">
        <f>I77*20+J77*-5</f>
        <v>0</v>
      </c>
      <c r="J78" s="649"/>
      <c r="K78" s="650">
        <f>K77*5+L77*-5</f>
        <v>0</v>
      </c>
      <c r="L78" s="648"/>
      <c r="M78" s="392">
        <f>M77*20</f>
        <v>0</v>
      </c>
      <c r="N78" s="392">
        <f t="shared" ref="N78" si="29">N77*50</f>
        <v>0</v>
      </c>
      <c r="O78" s="671"/>
      <c r="P78" s="451">
        <f t="shared" ref="P78" si="30">P77*-5</f>
        <v>0</v>
      </c>
      <c r="Q78" s="443">
        <f>IF(Q77&gt;0,VLOOKUP(Q77,'[3]Бодовање по времену доласка'!A2:B21,2,TRUE),0)</f>
        <v>0</v>
      </c>
      <c r="R78" s="636"/>
      <c r="S78" s="672"/>
      <c r="T78" s="365"/>
      <c r="U78" s="366"/>
      <c r="V78" s="366"/>
    </row>
    <row r="79" spans="1:22" ht="18.75" thickBot="1">
      <c r="A79" s="620" t="s">
        <v>28</v>
      </c>
      <c r="B79" s="621"/>
      <c r="C79" s="621"/>
      <c r="D79" s="621"/>
      <c r="E79" s="621"/>
      <c r="F79" s="621"/>
      <c r="G79" s="621"/>
      <c r="H79" s="621"/>
      <c r="I79" s="621"/>
      <c r="J79" s="621"/>
      <c r="K79" s="621"/>
      <c r="L79" s="621"/>
      <c r="M79" s="621"/>
      <c r="N79" s="621"/>
      <c r="O79" s="621"/>
      <c r="P79" s="621"/>
      <c r="Q79" s="621"/>
      <c r="R79" s="621"/>
      <c r="S79" s="621"/>
      <c r="T79" s="621"/>
      <c r="U79" s="621"/>
      <c r="V79" s="621"/>
    </row>
    <row r="80" spans="1:22" ht="38.25">
      <c r="A80" s="614">
        <v>1</v>
      </c>
      <c r="B80" s="617" t="s">
        <v>378</v>
      </c>
      <c r="C80" s="622" t="s">
        <v>379</v>
      </c>
      <c r="D80" s="349" t="s">
        <v>434</v>
      </c>
      <c r="E80" s="333"/>
      <c r="F80" s="631">
        <v>0.4201388888888889</v>
      </c>
      <c r="G80" s="631">
        <v>0.53194444444444444</v>
      </c>
      <c r="H80" s="628">
        <v>0.52847222222222223</v>
      </c>
      <c r="I80" s="334" t="s">
        <v>170</v>
      </c>
      <c r="J80" s="335" t="s">
        <v>171</v>
      </c>
      <c r="K80" s="335" t="s">
        <v>170</v>
      </c>
      <c r="L80" s="336" t="s">
        <v>171</v>
      </c>
      <c r="M80" s="335" t="s">
        <v>172</v>
      </c>
      <c r="N80" s="337" t="s">
        <v>173</v>
      </c>
      <c r="O80" s="338">
        <v>0</v>
      </c>
      <c r="P80" s="337" t="s">
        <v>174</v>
      </c>
      <c r="Q80" s="337" t="s">
        <v>175</v>
      </c>
      <c r="R80" s="634"/>
      <c r="S80" s="637">
        <v>480</v>
      </c>
      <c r="T80" s="640">
        <v>0.125</v>
      </c>
      <c r="U80" s="641"/>
      <c r="V80" s="644">
        <v>0.1875</v>
      </c>
    </row>
    <row r="81" spans="1:22" ht="15.75" thickBot="1">
      <c r="A81" s="699"/>
      <c r="B81" s="701"/>
      <c r="C81" s="703"/>
      <c r="D81" s="445" t="s">
        <v>435</v>
      </c>
      <c r="E81" s="339"/>
      <c r="F81" s="704"/>
      <c r="G81" s="704"/>
      <c r="H81" s="707"/>
      <c r="I81" s="446"/>
      <c r="J81" s="447"/>
      <c r="K81" s="448">
        <v>10</v>
      </c>
      <c r="L81" s="449"/>
      <c r="M81" s="448"/>
      <c r="N81" s="450">
        <v>7</v>
      </c>
      <c r="O81" s="646">
        <f>O80*-1440</f>
        <v>0</v>
      </c>
      <c r="P81" s="448">
        <v>0</v>
      </c>
      <c r="Q81" s="345">
        <v>2</v>
      </c>
      <c r="R81" s="635"/>
      <c r="S81" s="638"/>
      <c r="T81" s="642"/>
      <c r="U81" s="643"/>
      <c r="V81" s="645"/>
    </row>
    <row r="82" spans="1:22" ht="15.75" thickBot="1">
      <c r="A82" s="700"/>
      <c r="B82" s="702"/>
      <c r="C82" s="624"/>
      <c r="D82" s="355" t="s">
        <v>436</v>
      </c>
      <c r="E82" s="346"/>
      <c r="F82" s="705"/>
      <c r="G82" s="705"/>
      <c r="H82" s="708"/>
      <c r="I82" s="648">
        <f>I81*20+J81*-5</f>
        <v>0</v>
      </c>
      <c r="J82" s="649"/>
      <c r="K82" s="650">
        <f>K81*5+L81*-5</f>
        <v>50</v>
      </c>
      <c r="L82" s="648"/>
      <c r="M82" s="451">
        <f>M81*20</f>
        <v>0</v>
      </c>
      <c r="N82" s="451">
        <f>N81*50</f>
        <v>350</v>
      </c>
      <c r="O82" s="647"/>
      <c r="P82" s="451">
        <f>P81*-5</f>
        <v>0</v>
      </c>
      <c r="Q82" s="443">
        <f>IF(Q81&gt;0,VLOOKUP(Q81,'[3]Бодовање по времену доласка'!A2:B21,2,TRUE),0)</f>
        <v>80</v>
      </c>
      <c r="R82" s="636"/>
      <c r="S82" s="709"/>
      <c r="T82" s="322"/>
      <c r="U82" s="322"/>
      <c r="V82" s="322"/>
    </row>
    <row r="83" spans="1:22" ht="38.25">
      <c r="A83" s="614">
        <v>2</v>
      </c>
      <c r="B83" s="617" t="s">
        <v>430</v>
      </c>
      <c r="C83" s="622" t="s">
        <v>417</v>
      </c>
      <c r="D83" s="349" t="s">
        <v>431</v>
      </c>
      <c r="E83" s="333"/>
      <c r="F83" s="631">
        <v>0.4236111111111111</v>
      </c>
      <c r="G83" s="631">
        <v>0.53125</v>
      </c>
      <c r="H83" s="628">
        <v>0.52430555555555558</v>
      </c>
      <c r="I83" s="334" t="s">
        <v>170</v>
      </c>
      <c r="J83" s="335" t="s">
        <v>171</v>
      </c>
      <c r="K83" s="335" t="s">
        <v>170</v>
      </c>
      <c r="L83" s="336" t="s">
        <v>171</v>
      </c>
      <c r="M83" s="335" t="s">
        <v>172</v>
      </c>
      <c r="N83" s="337" t="s">
        <v>173</v>
      </c>
      <c r="O83" s="338">
        <v>0</v>
      </c>
      <c r="P83" s="337" t="s">
        <v>174</v>
      </c>
      <c r="Q83" s="337" t="s">
        <v>175</v>
      </c>
      <c r="R83" s="634"/>
      <c r="S83" s="637">
        <v>475</v>
      </c>
      <c r="T83" s="322"/>
      <c r="U83" s="322"/>
      <c r="V83" s="322"/>
    </row>
    <row r="84" spans="1:22">
      <c r="A84" s="699"/>
      <c r="B84" s="701"/>
      <c r="C84" s="703"/>
      <c r="D84" s="445" t="s">
        <v>432</v>
      </c>
      <c r="E84" s="339"/>
      <c r="F84" s="704"/>
      <c r="G84" s="704"/>
      <c r="H84" s="707"/>
      <c r="I84" s="452"/>
      <c r="J84" s="453"/>
      <c r="K84" s="454">
        <v>7</v>
      </c>
      <c r="L84" s="455">
        <v>2</v>
      </c>
      <c r="M84" s="448"/>
      <c r="N84" s="450">
        <v>7</v>
      </c>
      <c r="O84" s="646">
        <f>O83*-1440</f>
        <v>0</v>
      </c>
      <c r="P84" s="448">
        <v>0</v>
      </c>
      <c r="Q84" s="345">
        <v>1</v>
      </c>
      <c r="R84" s="635"/>
      <c r="S84" s="638"/>
      <c r="T84" s="322"/>
      <c r="U84" s="322"/>
      <c r="V84" s="322"/>
    </row>
    <row r="85" spans="1:22" ht="15.75" thickBot="1">
      <c r="A85" s="700"/>
      <c r="B85" s="702"/>
      <c r="C85" s="624"/>
      <c r="D85" s="355" t="s">
        <v>433</v>
      </c>
      <c r="E85" s="346"/>
      <c r="F85" s="705"/>
      <c r="G85" s="705"/>
      <c r="H85" s="708"/>
      <c r="I85" s="648">
        <f>I84*20+J84*-5</f>
        <v>0</v>
      </c>
      <c r="J85" s="649"/>
      <c r="K85" s="650">
        <f>K84*5+L84*-5</f>
        <v>25</v>
      </c>
      <c r="L85" s="648"/>
      <c r="M85" s="451">
        <f>M84*20</f>
        <v>0</v>
      </c>
      <c r="N85" s="451">
        <f t="shared" ref="N85" si="31">N84*50</f>
        <v>350</v>
      </c>
      <c r="O85" s="647"/>
      <c r="P85" s="451">
        <f t="shared" ref="P85" si="32">P84*-5</f>
        <v>0</v>
      </c>
      <c r="Q85" s="443">
        <f>IF(Q84&gt;0,VLOOKUP(Q84,'[3]Бодовање по времену доласка'!A2:B21,2,TRUE),0)</f>
        <v>100</v>
      </c>
      <c r="R85" s="636"/>
      <c r="S85" s="709"/>
      <c r="T85" s="322"/>
      <c r="U85" s="322"/>
      <c r="V85" s="322"/>
    </row>
    <row r="86" spans="1:22" ht="38.25">
      <c r="A86" s="614">
        <v>3</v>
      </c>
      <c r="B86" s="617" t="s">
        <v>383</v>
      </c>
      <c r="C86" s="622" t="s">
        <v>383</v>
      </c>
      <c r="D86" s="349" t="s">
        <v>437</v>
      </c>
      <c r="E86" s="333"/>
      <c r="F86" s="631">
        <v>0.42708333333333331</v>
      </c>
      <c r="G86" s="631">
        <v>0.5493055555555556</v>
      </c>
      <c r="H86" s="628">
        <f>IF(AND(F86&gt;0,G86-F86&lt;V80),G86-F86,0)</f>
        <v>0.12222222222222229</v>
      </c>
      <c r="I86" s="334" t="s">
        <v>170</v>
      </c>
      <c r="J86" s="335" t="s">
        <v>171</v>
      </c>
      <c r="K86" s="335" t="s">
        <v>170</v>
      </c>
      <c r="L86" s="336" t="s">
        <v>171</v>
      </c>
      <c r="M86" s="335" t="s">
        <v>172</v>
      </c>
      <c r="N86" s="337" t="s">
        <v>173</v>
      </c>
      <c r="O86" s="338">
        <f>IF(H86&gt;T80,H86-T80,0)</f>
        <v>0</v>
      </c>
      <c r="P86" s="337" t="s">
        <v>174</v>
      </c>
      <c r="Q86" s="337" t="s">
        <v>175</v>
      </c>
      <c r="R86" s="634"/>
      <c r="S86" s="637">
        <f>IF(H86&gt;0,SUM(I88:N88,O87,P88,Q88),"DNF")</f>
        <v>435</v>
      </c>
      <c r="T86" s="322"/>
      <c r="U86" s="322"/>
      <c r="V86" s="322"/>
    </row>
    <row r="87" spans="1:22">
      <c r="A87" s="699"/>
      <c r="B87" s="701"/>
      <c r="C87" s="703"/>
      <c r="D87" s="445" t="s">
        <v>438</v>
      </c>
      <c r="E87" s="339"/>
      <c r="F87" s="704"/>
      <c r="G87" s="704"/>
      <c r="H87" s="707"/>
      <c r="I87" s="452"/>
      <c r="J87" s="453"/>
      <c r="K87" s="454">
        <v>7</v>
      </c>
      <c r="L87" s="455">
        <v>2</v>
      </c>
      <c r="M87" s="448"/>
      <c r="N87" s="450">
        <v>7</v>
      </c>
      <c r="O87" s="646">
        <f>O86*-1440</f>
        <v>0</v>
      </c>
      <c r="P87" s="448">
        <v>0</v>
      </c>
      <c r="Q87" s="345">
        <v>3</v>
      </c>
      <c r="R87" s="635"/>
      <c r="S87" s="638"/>
      <c r="T87" s="322"/>
      <c r="U87" s="322"/>
      <c r="V87" s="322"/>
    </row>
    <row r="88" spans="1:22" ht="15.75" thickBot="1">
      <c r="A88" s="700"/>
      <c r="B88" s="702"/>
      <c r="C88" s="624"/>
      <c r="D88" s="355" t="s">
        <v>439</v>
      </c>
      <c r="E88" s="346"/>
      <c r="F88" s="705"/>
      <c r="G88" s="705"/>
      <c r="H88" s="708"/>
      <c r="I88" s="648">
        <f>I87*20+J87*-5</f>
        <v>0</v>
      </c>
      <c r="J88" s="649"/>
      <c r="K88" s="650">
        <f>K87*5+L87*-5</f>
        <v>25</v>
      </c>
      <c r="L88" s="648"/>
      <c r="M88" s="451">
        <v>0</v>
      </c>
      <c r="N88" s="451">
        <f t="shared" ref="N88" si="33">N87*50</f>
        <v>350</v>
      </c>
      <c r="O88" s="647"/>
      <c r="P88" s="451">
        <f t="shared" ref="P88" si="34">P87*-5</f>
        <v>0</v>
      </c>
      <c r="Q88" s="443">
        <f>IF(Q87&gt;0,VLOOKUP(Q87,'[3]Бодовање по времену доласка'!A2:B21,2,TRUE),0)</f>
        <v>60</v>
      </c>
      <c r="R88" s="636"/>
      <c r="S88" s="709"/>
      <c r="T88" s="322"/>
      <c r="U88" s="322"/>
      <c r="V88" s="322"/>
    </row>
    <row r="89" spans="1:22" ht="38.25">
      <c r="A89" s="614">
        <v>4</v>
      </c>
      <c r="B89" s="617" t="s">
        <v>445</v>
      </c>
      <c r="C89" s="622" t="s">
        <v>441</v>
      </c>
      <c r="D89" s="349" t="s">
        <v>446</v>
      </c>
      <c r="E89" s="333"/>
      <c r="F89" s="631">
        <v>0.43402777777777773</v>
      </c>
      <c r="G89" s="631">
        <v>0.58611111111111114</v>
      </c>
      <c r="H89" s="628">
        <f>IF(AND(F89&gt;0,G89-F89&lt;V80),G89-F89,0)</f>
        <v>0.1520833333333334</v>
      </c>
      <c r="I89" s="334" t="s">
        <v>170</v>
      </c>
      <c r="J89" s="335" t="s">
        <v>171</v>
      </c>
      <c r="K89" s="335" t="s">
        <v>170</v>
      </c>
      <c r="L89" s="336" t="s">
        <v>171</v>
      </c>
      <c r="M89" s="335" t="s">
        <v>172</v>
      </c>
      <c r="N89" s="337" t="s">
        <v>173</v>
      </c>
      <c r="O89" s="338">
        <f>IF(H89&gt;T80,H89-T80,0)</f>
        <v>2.7083333333333404E-2</v>
      </c>
      <c r="P89" s="337" t="s">
        <v>174</v>
      </c>
      <c r="Q89" s="337" t="s">
        <v>175</v>
      </c>
      <c r="R89" s="634"/>
      <c r="S89" s="637">
        <f>IF(H89&gt;0,SUM(I91:N91,O90,P91,Q91),"DNF")</f>
        <v>325.99999999999989</v>
      </c>
      <c r="T89" s="322"/>
      <c r="U89" s="322"/>
      <c r="V89" s="322"/>
    </row>
    <row r="90" spans="1:22">
      <c r="A90" s="699"/>
      <c r="B90" s="701"/>
      <c r="C90" s="703"/>
      <c r="D90" s="445" t="s">
        <v>447</v>
      </c>
      <c r="E90" s="339"/>
      <c r="F90" s="704"/>
      <c r="G90" s="704"/>
      <c r="H90" s="707"/>
      <c r="I90" s="452"/>
      <c r="J90" s="453"/>
      <c r="K90" s="454">
        <v>7</v>
      </c>
      <c r="L90" s="455">
        <v>2</v>
      </c>
      <c r="M90" s="456"/>
      <c r="N90" s="450">
        <v>6</v>
      </c>
      <c r="O90" s="646">
        <f>O89*-1440</f>
        <v>-39.000000000000099</v>
      </c>
      <c r="P90" s="448">
        <v>0</v>
      </c>
      <c r="Q90" s="345">
        <v>4</v>
      </c>
      <c r="R90" s="635"/>
      <c r="S90" s="638"/>
      <c r="T90" s="322"/>
      <c r="U90" s="322"/>
      <c r="V90" s="322"/>
    </row>
    <row r="91" spans="1:22" ht="15.75" thickBot="1">
      <c r="A91" s="700"/>
      <c r="B91" s="702"/>
      <c r="C91" s="624"/>
      <c r="D91" s="355" t="s">
        <v>448</v>
      </c>
      <c r="E91" s="346"/>
      <c r="F91" s="705"/>
      <c r="G91" s="705"/>
      <c r="H91" s="708"/>
      <c r="I91" s="648">
        <f>I90*20+J90*-5</f>
        <v>0</v>
      </c>
      <c r="J91" s="649"/>
      <c r="K91" s="650">
        <f>K90*5+L90*-5</f>
        <v>25</v>
      </c>
      <c r="L91" s="648"/>
      <c r="M91" s="451">
        <f>M90*20</f>
        <v>0</v>
      </c>
      <c r="N91" s="451">
        <f t="shared" ref="N91" si="35">N90*50</f>
        <v>300</v>
      </c>
      <c r="O91" s="647"/>
      <c r="P91" s="451">
        <f t="shared" ref="P91" si="36">P90*-5</f>
        <v>0</v>
      </c>
      <c r="Q91" s="443">
        <f>IF(Q90&gt;0,VLOOKUP(Q90,'[3]Бодовање по времену доласка'!A2:B21,2,TRUE),0)</f>
        <v>40</v>
      </c>
      <c r="R91" s="636"/>
      <c r="S91" s="709"/>
      <c r="T91" s="322"/>
      <c r="U91" s="322"/>
      <c r="V91" s="322"/>
    </row>
    <row r="92" spans="1:22" ht="38.25">
      <c r="A92" s="614">
        <v>5</v>
      </c>
      <c r="B92" s="617" t="s">
        <v>440</v>
      </c>
      <c r="C92" s="622" t="s">
        <v>441</v>
      </c>
      <c r="D92" s="349" t="s">
        <v>442</v>
      </c>
      <c r="E92" s="333"/>
      <c r="F92" s="631">
        <v>0.4375</v>
      </c>
      <c r="G92" s="656">
        <v>0.58124999999999993</v>
      </c>
      <c r="H92" s="628">
        <f>IF(AND(F92&gt;0,G92-F92&lt;V80),G92-F92,0)</f>
        <v>0.14374999999999993</v>
      </c>
      <c r="I92" s="334" t="s">
        <v>170</v>
      </c>
      <c r="J92" s="335" t="s">
        <v>171</v>
      </c>
      <c r="K92" s="335" t="s">
        <v>170</v>
      </c>
      <c r="L92" s="336" t="s">
        <v>171</v>
      </c>
      <c r="M92" s="335" t="s">
        <v>172</v>
      </c>
      <c r="N92" s="337" t="s">
        <v>173</v>
      </c>
      <c r="O92" s="338">
        <v>1.8749999999999999E-2</v>
      </c>
      <c r="P92" s="337" t="s">
        <v>174</v>
      </c>
      <c r="Q92" s="337" t="s">
        <v>175</v>
      </c>
      <c r="R92" s="634"/>
      <c r="S92" s="637">
        <f>IF(H92&gt;0,SUM(I94:N94,O93,P94,Q94),"DNF")</f>
        <v>183</v>
      </c>
      <c r="T92" s="322"/>
      <c r="U92" s="322"/>
      <c r="V92" s="322"/>
    </row>
    <row r="93" spans="1:22">
      <c r="A93" s="699"/>
      <c r="B93" s="701"/>
      <c r="C93" s="703"/>
      <c r="D93" s="445" t="s">
        <v>443</v>
      </c>
      <c r="E93" s="339"/>
      <c r="F93" s="704"/>
      <c r="G93" s="706"/>
      <c r="H93" s="707"/>
      <c r="I93" s="452"/>
      <c r="J93" s="453"/>
      <c r="K93" s="454">
        <v>9</v>
      </c>
      <c r="L93" s="455">
        <v>1</v>
      </c>
      <c r="M93" s="389"/>
      <c r="N93" s="450">
        <v>3</v>
      </c>
      <c r="O93" s="670">
        <v>-27</v>
      </c>
      <c r="P93" s="391"/>
      <c r="Q93" s="345">
        <v>5</v>
      </c>
      <c r="R93" s="635"/>
      <c r="S93" s="638"/>
      <c r="T93" s="322"/>
      <c r="U93" s="322"/>
      <c r="V93" s="322"/>
    </row>
    <row r="94" spans="1:22" ht="15.75" thickBot="1">
      <c r="A94" s="700"/>
      <c r="B94" s="702"/>
      <c r="C94" s="624"/>
      <c r="D94" s="355" t="s">
        <v>444</v>
      </c>
      <c r="E94" s="346"/>
      <c r="F94" s="705"/>
      <c r="G94" s="652"/>
      <c r="H94" s="708"/>
      <c r="I94" s="648">
        <f>I93*20+J93*-5</f>
        <v>0</v>
      </c>
      <c r="J94" s="649"/>
      <c r="K94" s="650">
        <f>K93*5+L93*-5</f>
        <v>40</v>
      </c>
      <c r="L94" s="648"/>
      <c r="M94" s="392">
        <f>M93*20</f>
        <v>0</v>
      </c>
      <c r="N94" s="392">
        <f t="shared" ref="N94" si="37">N93*50</f>
        <v>150</v>
      </c>
      <c r="O94" s="671"/>
      <c r="P94" s="451">
        <f t="shared" ref="P94" si="38">P93*-5</f>
        <v>0</v>
      </c>
      <c r="Q94" s="443">
        <f>IF(Q93&gt;0,VLOOKUP(Q93,'[3]Бодовање по времену доласка'!A2:B21,2,TRUE),0)</f>
        <v>20</v>
      </c>
      <c r="R94" s="636"/>
      <c r="S94" s="709"/>
      <c r="T94" s="322"/>
      <c r="U94" s="322"/>
      <c r="V94" s="322"/>
    </row>
    <row r="95" spans="1:22" ht="38.25">
      <c r="A95" s="614" t="str">
        <f>IF((S95&lt;&gt;"DNF"),RANK(S95,S80:S100,0),"DNF")</f>
        <v>DNF</v>
      </c>
      <c r="B95" s="617"/>
      <c r="C95" s="622"/>
      <c r="D95" s="349"/>
      <c r="E95" s="393"/>
      <c r="F95" s="625"/>
      <c r="G95" s="625"/>
      <c r="H95" s="628"/>
      <c r="I95" s="460" t="s">
        <v>170</v>
      </c>
      <c r="J95" s="461" t="s">
        <v>171</v>
      </c>
      <c r="K95" s="359" t="s">
        <v>170</v>
      </c>
      <c r="L95" s="360" t="s">
        <v>171</v>
      </c>
      <c r="M95" s="461" t="s">
        <v>172</v>
      </c>
      <c r="N95" s="394" t="s">
        <v>173</v>
      </c>
      <c r="O95" s="338">
        <f>IF(H95&gt;T80,H95-T80,0)</f>
        <v>0</v>
      </c>
      <c r="P95" s="394" t="s">
        <v>174</v>
      </c>
      <c r="Q95" s="337" t="s">
        <v>175</v>
      </c>
      <c r="R95" s="634"/>
      <c r="S95" s="637" t="str">
        <f>IF(H95&gt;0,SUM(I97:N97,O96,P97,Q97),"DNF")</f>
        <v>DNF</v>
      </c>
      <c r="T95" s="322"/>
      <c r="U95" s="322"/>
      <c r="V95" s="322"/>
    </row>
    <row r="96" spans="1:22">
      <c r="A96" s="699"/>
      <c r="B96" s="701"/>
      <c r="C96" s="703"/>
      <c r="D96" s="445"/>
      <c r="E96" s="339"/>
      <c r="F96" s="710"/>
      <c r="G96" s="710"/>
      <c r="H96" s="707"/>
      <c r="I96" s="452"/>
      <c r="J96" s="453"/>
      <c r="K96" s="463"/>
      <c r="L96" s="464"/>
      <c r="M96" s="389"/>
      <c r="N96" s="450">
        <f>R95</f>
        <v>0</v>
      </c>
      <c r="O96" s="670">
        <f>IF(O95="DNF","DNF",O95*-1440)</f>
        <v>0</v>
      </c>
      <c r="P96" s="391"/>
      <c r="Q96" s="345"/>
      <c r="R96" s="635"/>
      <c r="S96" s="638"/>
      <c r="T96" s="322"/>
      <c r="U96" s="322"/>
      <c r="V96" s="322"/>
    </row>
    <row r="97" spans="1:22" ht="15.75" thickBot="1">
      <c r="A97" s="700"/>
      <c r="B97" s="702"/>
      <c r="C97" s="624"/>
      <c r="D97" s="355"/>
      <c r="E97" s="346"/>
      <c r="F97" s="711"/>
      <c r="G97" s="711"/>
      <c r="H97" s="708"/>
      <c r="I97" s="648">
        <f>I96*20+J96*-5</f>
        <v>0</v>
      </c>
      <c r="J97" s="649"/>
      <c r="K97" s="650">
        <f>K96*5+L96*-5</f>
        <v>0</v>
      </c>
      <c r="L97" s="648"/>
      <c r="M97" s="392">
        <f>M96*20</f>
        <v>0</v>
      </c>
      <c r="N97" s="392">
        <f t="shared" ref="N97" si="39">N96*50</f>
        <v>0</v>
      </c>
      <c r="O97" s="671"/>
      <c r="P97" s="451">
        <f t="shared" ref="P97" si="40">P96*-5</f>
        <v>0</v>
      </c>
      <c r="Q97" s="443">
        <f>IF(Q96&gt;0,VLOOKUP(Q96,'[3]Бодовање по времену доласка'!A2:B21,2,TRUE),0)</f>
        <v>0</v>
      </c>
      <c r="R97" s="636"/>
      <c r="S97" s="709"/>
      <c r="T97" s="322"/>
      <c r="U97" s="322"/>
      <c r="V97" s="322"/>
    </row>
    <row r="98" spans="1:22" ht="38.25">
      <c r="A98" s="614" t="str">
        <f>IF((S98&lt;&gt;"DNF"),RANK(S98,S80:S100,0),"DNF")</f>
        <v>DNF</v>
      </c>
      <c r="B98" s="701"/>
      <c r="C98" s="703"/>
      <c r="D98" s="465"/>
      <c r="E98" s="393"/>
      <c r="F98" s="704"/>
      <c r="G98" s="466"/>
      <c r="H98" s="628">
        <f>IF(AND(F98&gt;0,G98-F98&lt;V80),G98-F98,0)</f>
        <v>0</v>
      </c>
      <c r="I98" s="460" t="s">
        <v>170</v>
      </c>
      <c r="J98" s="461" t="s">
        <v>171</v>
      </c>
      <c r="K98" s="359" t="s">
        <v>170</v>
      </c>
      <c r="L98" s="360" t="s">
        <v>171</v>
      </c>
      <c r="M98" s="461" t="s">
        <v>172</v>
      </c>
      <c r="N98" s="394" t="s">
        <v>173</v>
      </c>
      <c r="O98" s="338">
        <f>IF(H98&gt;T80,H98-T80,0)</f>
        <v>0</v>
      </c>
      <c r="P98" s="394" t="s">
        <v>174</v>
      </c>
      <c r="Q98" s="337" t="s">
        <v>175</v>
      </c>
      <c r="R98" s="634"/>
      <c r="S98" s="637" t="str">
        <f>IF(H98&gt;0,SUM(I100:N100,O99,P100,Q100),"DNF")</f>
        <v>DNF</v>
      </c>
      <c r="T98" s="322"/>
      <c r="U98" s="322"/>
      <c r="V98" s="322"/>
    </row>
    <row r="99" spans="1:22">
      <c r="A99" s="699"/>
      <c r="B99" s="701"/>
      <c r="C99" s="703"/>
      <c r="D99" s="395"/>
      <c r="E99" s="339"/>
      <c r="F99" s="704"/>
      <c r="G99" s="467"/>
      <c r="H99" s="707"/>
      <c r="I99" s="452"/>
      <c r="J99" s="453"/>
      <c r="K99" s="463"/>
      <c r="L99" s="464"/>
      <c r="M99" s="389"/>
      <c r="N99" s="450">
        <f>R98</f>
        <v>0</v>
      </c>
      <c r="O99" s="670">
        <f>IF(O98="DNF","DNF",O98*-1440)</f>
        <v>0</v>
      </c>
      <c r="P99" s="391"/>
      <c r="Q99" s="345"/>
      <c r="R99" s="635"/>
      <c r="S99" s="638"/>
      <c r="T99" s="322"/>
      <c r="U99" s="322"/>
      <c r="V99" s="322"/>
    </row>
    <row r="100" spans="1:22" ht="15.75" thickBot="1">
      <c r="A100" s="700"/>
      <c r="B100" s="702"/>
      <c r="C100" s="624"/>
      <c r="D100" s="468"/>
      <c r="E100" s="346"/>
      <c r="F100" s="705"/>
      <c r="G100" s="469"/>
      <c r="H100" s="708"/>
      <c r="I100" s="648">
        <f>I99*20+J99*-5</f>
        <v>0</v>
      </c>
      <c r="J100" s="649"/>
      <c r="K100" s="650">
        <f>K99*5+L99*-5</f>
        <v>0</v>
      </c>
      <c r="L100" s="648"/>
      <c r="M100" s="392">
        <f>M99*20</f>
        <v>0</v>
      </c>
      <c r="N100" s="392">
        <f t="shared" ref="N100" si="41">N99*50</f>
        <v>0</v>
      </c>
      <c r="O100" s="671"/>
      <c r="P100" s="451">
        <f t="shared" ref="P100" si="42">P99*-5</f>
        <v>0</v>
      </c>
      <c r="Q100" s="443">
        <f>IF(Q99&gt;0,VLOOKUP(Q99,'[3]Бодовање по времену доласка'!A2:B21,2,TRUE),0)</f>
        <v>0</v>
      </c>
      <c r="R100" s="636"/>
      <c r="S100" s="709"/>
      <c r="T100" s="322"/>
      <c r="U100" s="322"/>
      <c r="V100" s="322"/>
    </row>
    <row r="101" spans="1:22" ht="18.75" thickBot="1">
      <c r="A101" s="620" t="s">
        <v>27</v>
      </c>
      <c r="B101" s="621"/>
      <c r="C101" s="621"/>
      <c r="D101" s="621"/>
      <c r="E101" s="621"/>
      <c r="F101" s="621"/>
      <c r="G101" s="621"/>
      <c r="H101" s="621"/>
      <c r="I101" s="621"/>
      <c r="J101" s="621"/>
      <c r="K101" s="621"/>
      <c r="L101" s="621"/>
      <c r="M101" s="621"/>
      <c r="N101" s="621"/>
      <c r="O101" s="621"/>
      <c r="P101" s="621"/>
      <c r="Q101" s="621"/>
      <c r="R101" s="621"/>
      <c r="S101" s="621"/>
      <c r="T101" s="621"/>
      <c r="U101" s="621"/>
      <c r="V101" s="621"/>
    </row>
    <row r="102" spans="1:22" ht="38.25">
      <c r="A102" s="614">
        <v>1</v>
      </c>
      <c r="B102" s="617" t="s">
        <v>430</v>
      </c>
      <c r="C102" s="622" t="s">
        <v>417</v>
      </c>
      <c r="D102" s="349" t="s">
        <v>449</v>
      </c>
      <c r="E102" s="333"/>
      <c r="F102" s="625">
        <v>0.4201388888888889</v>
      </c>
      <c r="G102" s="625">
        <v>0.47638888888888892</v>
      </c>
      <c r="H102" s="628">
        <f>IF(AND(F102&gt;0,G102-F102&lt;V102),G102-F102,0)</f>
        <v>5.6250000000000022E-2</v>
      </c>
      <c r="I102" s="334" t="s">
        <v>170</v>
      </c>
      <c r="J102" s="335" t="s">
        <v>171</v>
      </c>
      <c r="K102" s="335" t="s">
        <v>170</v>
      </c>
      <c r="L102" s="336" t="s">
        <v>171</v>
      </c>
      <c r="M102" s="335" t="s">
        <v>172</v>
      </c>
      <c r="N102" s="337" t="s">
        <v>173</v>
      </c>
      <c r="O102" s="338">
        <f>IF(H102&gt;T102,H102-T102,0)</f>
        <v>0</v>
      </c>
      <c r="P102" s="337" t="s">
        <v>174</v>
      </c>
      <c r="Q102" s="337" t="s">
        <v>175</v>
      </c>
      <c r="R102" s="634"/>
      <c r="S102" s="637">
        <f>IF(H102&gt;0,SUM(I104:N104,O103,P104,Q104),"DNF")</f>
        <v>600</v>
      </c>
      <c r="T102" s="640">
        <v>0.125</v>
      </c>
      <c r="U102" s="641"/>
      <c r="V102" s="644">
        <v>0.1875</v>
      </c>
    </row>
    <row r="103" spans="1:22" ht="15.75" thickBot="1">
      <c r="A103" s="699"/>
      <c r="B103" s="701"/>
      <c r="C103" s="703"/>
      <c r="D103" s="445" t="s">
        <v>450</v>
      </c>
      <c r="E103" s="339"/>
      <c r="F103" s="710"/>
      <c r="G103" s="710"/>
      <c r="H103" s="707"/>
      <c r="I103" s="446"/>
      <c r="J103" s="447"/>
      <c r="K103" s="448">
        <v>10</v>
      </c>
      <c r="L103" s="449">
        <v>0</v>
      </c>
      <c r="M103" s="448"/>
      <c r="N103" s="450">
        <v>9</v>
      </c>
      <c r="O103" s="646">
        <f>O102*-1440</f>
        <v>0</v>
      </c>
      <c r="P103" s="448">
        <v>0</v>
      </c>
      <c r="Q103" s="345">
        <v>1</v>
      </c>
      <c r="R103" s="635"/>
      <c r="S103" s="638"/>
      <c r="T103" s="642"/>
      <c r="U103" s="643"/>
      <c r="V103" s="645"/>
    </row>
    <row r="104" spans="1:22" ht="15.75" thickBot="1">
      <c r="A104" s="700"/>
      <c r="B104" s="702"/>
      <c r="C104" s="624"/>
      <c r="D104" s="355" t="s">
        <v>451</v>
      </c>
      <c r="E104" s="346"/>
      <c r="F104" s="711"/>
      <c r="G104" s="711"/>
      <c r="H104" s="708"/>
      <c r="I104" s="648">
        <f>I103*20+J103*-5</f>
        <v>0</v>
      </c>
      <c r="J104" s="649"/>
      <c r="K104" s="650">
        <f>K103*5+L103*-5</f>
        <v>50</v>
      </c>
      <c r="L104" s="648"/>
      <c r="M104" s="451">
        <f>M103*20</f>
        <v>0</v>
      </c>
      <c r="N104" s="451">
        <f>N103*50</f>
        <v>450</v>
      </c>
      <c r="O104" s="647"/>
      <c r="P104" s="451">
        <f>P103*-5</f>
        <v>0</v>
      </c>
      <c r="Q104" s="443">
        <f>IF(Q103&gt;0,VLOOKUP(Q103,'[3]Бодовање по времену доласка'!A2:B21,2,TRUE),0)</f>
        <v>100</v>
      </c>
      <c r="R104" s="636"/>
      <c r="S104" s="709"/>
      <c r="T104" s="322"/>
      <c r="U104" s="322"/>
      <c r="V104" s="322"/>
    </row>
    <row r="105" spans="1:22" ht="38.25">
      <c r="A105" s="614">
        <v>2</v>
      </c>
      <c r="B105" s="617" t="s">
        <v>408</v>
      </c>
      <c r="C105" s="622" t="s">
        <v>383</v>
      </c>
      <c r="D105" s="349" t="s">
        <v>452</v>
      </c>
      <c r="E105" s="333"/>
      <c r="F105" s="631">
        <v>0.4375</v>
      </c>
      <c r="G105" s="631">
        <v>0.5180555555555556</v>
      </c>
      <c r="H105" s="628">
        <f>IF(AND(F105&gt;0,G105-F105&lt;V102),G105-F105,0)</f>
        <v>8.0555555555555602E-2</v>
      </c>
      <c r="I105" s="334" t="s">
        <v>170</v>
      </c>
      <c r="J105" s="335" t="s">
        <v>171</v>
      </c>
      <c r="K105" s="335" t="s">
        <v>170</v>
      </c>
      <c r="L105" s="336" t="s">
        <v>171</v>
      </c>
      <c r="M105" s="335" t="s">
        <v>172</v>
      </c>
      <c r="N105" s="337" t="s">
        <v>173</v>
      </c>
      <c r="O105" s="338">
        <f>IF(H105&gt;T102,H105-T102,0)</f>
        <v>0</v>
      </c>
      <c r="P105" s="337" t="s">
        <v>174</v>
      </c>
      <c r="Q105" s="337" t="s">
        <v>175</v>
      </c>
      <c r="R105" s="634"/>
      <c r="S105" s="637">
        <f>IF(H105&gt;0,SUM(I107:N107,O106,P107,Q107),"DNF")</f>
        <v>565</v>
      </c>
      <c r="T105" s="322"/>
      <c r="U105" s="322"/>
      <c r="V105" s="322"/>
    </row>
    <row r="106" spans="1:22">
      <c r="A106" s="699"/>
      <c r="B106" s="701"/>
      <c r="C106" s="703"/>
      <c r="D106" s="445" t="s">
        <v>453</v>
      </c>
      <c r="E106" s="339"/>
      <c r="F106" s="704"/>
      <c r="G106" s="704"/>
      <c r="H106" s="707"/>
      <c r="I106" s="452"/>
      <c r="J106" s="453"/>
      <c r="K106" s="454">
        <v>8</v>
      </c>
      <c r="L106" s="455">
        <v>1</v>
      </c>
      <c r="M106" s="448"/>
      <c r="N106" s="450">
        <v>9</v>
      </c>
      <c r="O106" s="646">
        <f>O105*-1440</f>
        <v>0</v>
      </c>
      <c r="P106" s="448">
        <v>0</v>
      </c>
      <c r="Q106" s="345">
        <v>2</v>
      </c>
      <c r="R106" s="635"/>
      <c r="S106" s="638"/>
      <c r="T106" s="322"/>
      <c r="U106" s="322"/>
      <c r="V106" s="322"/>
    </row>
    <row r="107" spans="1:22" ht="15.75" thickBot="1">
      <c r="A107" s="700"/>
      <c r="B107" s="702"/>
      <c r="C107" s="624"/>
      <c r="D107" s="462" t="s">
        <v>454</v>
      </c>
      <c r="E107" s="346"/>
      <c r="F107" s="705"/>
      <c r="G107" s="705"/>
      <c r="H107" s="708"/>
      <c r="I107" s="648">
        <f>I106*20+J106*-5</f>
        <v>0</v>
      </c>
      <c r="J107" s="649"/>
      <c r="K107" s="650">
        <f>K106*5+L106*-5</f>
        <v>35</v>
      </c>
      <c r="L107" s="648"/>
      <c r="M107" s="451">
        <f>M106*20</f>
        <v>0</v>
      </c>
      <c r="N107" s="451">
        <f t="shared" ref="N107" si="43">N106*50</f>
        <v>450</v>
      </c>
      <c r="O107" s="647"/>
      <c r="P107" s="451">
        <f t="shared" ref="P107" si="44">P106*-5</f>
        <v>0</v>
      </c>
      <c r="Q107" s="443">
        <f>IF(Q106&gt;0,VLOOKUP(Q106,'[3]Бодовање по времену доласка'!A2:B21,2,TRUE),0)</f>
        <v>80</v>
      </c>
      <c r="R107" s="636"/>
      <c r="S107" s="709"/>
      <c r="T107" s="322"/>
      <c r="U107" s="322"/>
      <c r="V107" s="322"/>
    </row>
    <row r="108" spans="1:22" ht="38.25">
      <c r="A108" s="614">
        <v>3</v>
      </c>
      <c r="B108" s="617" t="s">
        <v>441</v>
      </c>
      <c r="C108" s="622" t="s">
        <v>441</v>
      </c>
      <c r="D108" s="349" t="s">
        <v>455</v>
      </c>
      <c r="E108" s="333"/>
      <c r="F108" s="631">
        <v>0.43055555555555558</v>
      </c>
      <c r="G108" s="631">
        <v>0.52013888888888882</v>
      </c>
      <c r="H108" s="628">
        <f>IF(AND(F108&gt;0,G108-F108&lt;V102),G108-F108,0)</f>
        <v>8.9583333333333237E-2</v>
      </c>
      <c r="I108" s="334" t="s">
        <v>170</v>
      </c>
      <c r="J108" s="335" t="s">
        <v>171</v>
      </c>
      <c r="K108" s="335" t="s">
        <v>170</v>
      </c>
      <c r="L108" s="336" t="s">
        <v>171</v>
      </c>
      <c r="M108" s="335" t="s">
        <v>172</v>
      </c>
      <c r="N108" s="337" t="s">
        <v>173</v>
      </c>
      <c r="O108" s="338">
        <f>IF(H108&gt;T102,H108-T102,0)</f>
        <v>0</v>
      </c>
      <c r="P108" s="337" t="s">
        <v>174</v>
      </c>
      <c r="Q108" s="337" t="s">
        <v>175</v>
      </c>
      <c r="R108" s="634"/>
      <c r="S108" s="637">
        <f>IF(H108&gt;0,SUM(I110:N110,O109,P110,Q110),"DNF")</f>
        <v>545</v>
      </c>
      <c r="T108" s="322"/>
      <c r="U108" s="322"/>
      <c r="V108" s="322"/>
    </row>
    <row r="109" spans="1:22">
      <c r="A109" s="699"/>
      <c r="B109" s="701"/>
      <c r="C109" s="703"/>
      <c r="D109" s="445" t="s">
        <v>456</v>
      </c>
      <c r="E109" s="339"/>
      <c r="F109" s="704"/>
      <c r="G109" s="704"/>
      <c r="H109" s="707"/>
      <c r="I109" s="452"/>
      <c r="J109" s="453"/>
      <c r="K109" s="454">
        <v>8</v>
      </c>
      <c r="L109" s="455">
        <v>1</v>
      </c>
      <c r="M109" s="448"/>
      <c r="N109" s="450">
        <v>9</v>
      </c>
      <c r="O109" s="646">
        <f>O108*-1440</f>
        <v>0</v>
      </c>
      <c r="P109" s="448">
        <v>0</v>
      </c>
      <c r="Q109" s="345">
        <v>3</v>
      </c>
      <c r="R109" s="635"/>
      <c r="S109" s="638"/>
      <c r="T109" s="322"/>
      <c r="U109" s="322"/>
      <c r="V109" s="322"/>
    </row>
    <row r="110" spans="1:22" ht="15.75" thickBot="1">
      <c r="A110" s="700"/>
      <c r="B110" s="702"/>
      <c r="C110" s="624"/>
      <c r="D110" s="355" t="s">
        <v>457</v>
      </c>
      <c r="E110" s="346"/>
      <c r="F110" s="705"/>
      <c r="G110" s="705"/>
      <c r="H110" s="708"/>
      <c r="I110" s="648">
        <f>I109*20+J109*-5</f>
        <v>0</v>
      </c>
      <c r="J110" s="649"/>
      <c r="K110" s="650">
        <f>K109*5+L109*-5</f>
        <v>35</v>
      </c>
      <c r="L110" s="648"/>
      <c r="M110" s="451">
        <f>M109*20</f>
        <v>0</v>
      </c>
      <c r="N110" s="451">
        <f t="shared" ref="N110" si="45">N109*50</f>
        <v>450</v>
      </c>
      <c r="O110" s="647"/>
      <c r="P110" s="451">
        <f t="shared" ref="P110" si="46">P109*-5</f>
        <v>0</v>
      </c>
      <c r="Q110" s="443">
        <f>IF(Q109&gt;0,VLOOKUP(Q109,'[3]Бодовање по времену доласка'!A2:B21,2,TRUE),0)</f>
        <v>60</v>
      </c>
      <c r="R110" s="636"/>
      <c r="S110" s="709"/>
      <c r="T110" s="322"/>
      <c r="U110" s="322"/>
      <c r="V110" s="322"/>
    </row>
    <row r="111" spans="1:22" ht="38.25">
      <c r="A111" s="614">
        <v>4</v>
      </c>
      <c r="B111" s="617" t="s">
        <v>404</v>
      </c>
      <c r="C111" s="622" t="s">
        <v>383</v>
      </c>
      <c r="D111" s="349" t="s">
        <v>458</v>
      </c>
      <c r="E111" s="333"/>
      <c r="F111" s="631">
        <v>0.42708333333333331</v>
      </c>
      <c r="G111" s="631">
        <v>0.52152777777777781</v>
      </c>
      <c r="H111" s="628">
        <f>IF(AND(F111&gt;0,G111-F111&lt;V102),G111-F111,0)</f>
        <v>9.4444444444444497E-2</v>
      </c>
      <c r="I111" s="334" t="s">
        <v>170</v>
      </c>
      <c r="J111" s="335" t="s">
        <v>171</v>
      </c>
      <c r="K111" s="335" t="s">
        <v>170</v>
      </c>
      <c r="L111" s="336" t="s">
        <v>171</v>
      </c>
      <c r="M111" s="335" t="s">
        <v>172</v>
      </c>
      <c r="N111" s="337" t="s">
        <v>173</v>
      </c>
      <c r="O111" s="338">
        <f>IF(H111&gt;T102,H111-T102,0)</f>
        <v>0</v>
      </c>
      <c r="P111" s="337" t="s">
        <v>174</v>
      </c>
      <c r="Q111" s="337" t="s">
        <v>175</v>
      </c>
      <c r="R111" s="634"/>
      <c r="S111" s="637">
        <f>IF(H111&gt;0,SUM(I113:N113,O112,P113,Q113),"DNF")</f>
        <v>530</v>
      </c>
      <c r="T111" s="322"/>
      <c r="U111" s="322"/>
      <c r="V111" s="322"/>
    </row>
    <row r="112" spans="1:22">
      <c r="A112" s="699"/>
      <c r="B112" s="701"/>
      <c r="C112" s="703"/>
      <c r="D112" s="445" t="s">
        <v>459</v>
      </c>
      <c r="E112" s="339"/>
      <c r="F112" s="704"/>
      <c r="G112" s="704"/>
      <c r="H112" s="707"/>
      <c r="I112" s="452"/>
      <c r="J112" s="453"/>
      <c r="K112" s="454">
        <v>8</v>
      </c>
      <c r="L112" s="455">
        <v>0</v>
      </c>
      <c r="M112" s="456">
        <v>0</v>
      </c>
      <c r="N112" s="450">
        <v>9</v>
      </c>
      <c r="O112" s="646">
        <f>O111*-1440</f>
        <v>0</v>
      </c>
      <c r="P112" s="448">
        <v>0</v>
      </c>
      <c r="Q112" s="345">
        <v>4</v>
      </c>
      <c r="R112" s="635"/>
      <c r="S112" s="638"/>
      <c r="T112" s="322"/>
      <c r="U112" s="322"/>
      <c r="V112" s="322"/>
    </row>
    <row r="113" spans="1:22" ht="15.75" thickBot="1">
      <c r="A113" s="700"/>
      <c r="B113" s="702"/>
      <c r="C113" s="624"/>
      <c r="D113" s="462" t="s">
        <v>460</v>
      </c>
      <c r="E113" s="346"/>
      <c r="F113" s="705"/>
      <c r="G113" s="705"/>
      <c r="H113" s="708"/>
      <c r="I113" s="648">
        <f>I112*20+J112*-5</f>
        <v>0</v>
      </c>
      <c r="J113" s="649"/>
      <c r="K113" s="650">
        <f>K112*5+L112*-5</f>
        <v>40</v>
      </c>
      <c r="L113" s="648"/>
      <c r="M113" s="451">
        <f>M112*20</f>
        <v>0</v>
      </c>
      <c r="N113" s="451">
        <f t="shared" ref="N113" si="47">N112*50</f>
        <v>450</v>
      </c>
      <c r="O113" s="647"/>
      <c r="P113" s="451">
        <f t="shared" ref="P113" si="48">P112*-5</f>
        <v>0</v>
      </c>
      <c r="Q113" s="443">
        <f>IF(Q112&gt;0,VLOOKUP(Q112,'[3]Бодовање по времену доласка'!A2:B21,2,TRUE),0)</f>
        <v>40</v>
      </c>
      <c r="R113" s="636"/>
      <c r="S113" s="709"/>
      <c r="T113" s="322"/>
      <c r="U113" s="322"/>
      <c r="V113" s="322"/>
    </row>
    <row r="114" spans="1:22" ht="38.25">
      <c r="A114" s="614">
        <v>5</v>
      </c>
      <c r="B114" s="617" t="s">
        <v>378</v>
      </c>
      <c r="C114" s="622" t="s">
        <v>379</v>
      </c>
      <c r="D114" s="349" t="s">
        <v>461</v>
      </c>
      <c r="E114" s="333"/>
      <c r="F114" s="631">
        <v>0.4236111111111111</v>
      </c>
      <c r="G114" s="656">
        <v>0.54999999999999993</v>
      </c>
      <c r="H114" s="628">
        <f>IF(AND(F114&gt;0,G114-F114&lt;V102),G114-F114,0)</f>
        <v>0.12638888888888883</v>
      </c>
      <c r="I114" s="334" t="s">
        <v>170</v>
      </c>
      <c r="J114" s="335" t="s">
        <v>171</v>
      </c>
      <c r="K114" s="335" t="s">
        <v>170</v>
      </c>
      <c r="L114" s="336" t="s">
        <v>171</v>
      </c>
      <c r="M114" s="335" t="s">
        <v>172</v>
      </c>
      <c r="N114" s="337" t="s">
        <v>173</v>
      </c>
      <c r="O114" s="338">
        <f>IF(H114&gt;T102,H114-T102,0)</f>
        <v>1.3888888888888284E-3</v>
      </c>
      <c r="P114" s="337" t="s">
        <v>174</v>
      </c>
      <c r="Q114" s="337" t="s">
        <v>175</v>
      </c>
      <c r="R114" s="634"/>
      <c r="S114" s="637">
        <f>IF(H114&gt;0,SUM(I116:N116,O115,P116,Q116),"DNF")</f>
        <v>498.00000000000011</v>
      </c>
      <c r="T114" s="322"/>
      <c r="U114" s="322"/>
      <c r="V114" s="322"/>
    </row>
    <row r="115" spans="1:22">
      <c r="A115" s="699"/>
      <c r="B115" s="701"/>
      <c r="C115" s="703"/>
      <c r="D115" s="445" t="s">
        <v>462</v>
      </c>
      <c r="E115" s="339"/>
      <c r="F115" s="704"/>
      <c r="G115" s="706"/>
      <c r="H115" s="707"/>
      <c r="I115" s="452"/>
      <c r="J115" s="453"/>
      <c r="K115" s="454">
        <v>8</v>
      </c>
      <c r="L115" s="455">
        <v>2</v>
      </c>
      <c r="M115" s="389"/>
      <c r="N115" s="450">
        <v>9</v>
      </c>
      <c r="O115" s="670">
        <f>IF(O114="DNF","DNF",O114*-1440)</f>
        <v>-1.999999999999913</v>
      </c>
      <c r="P115" s="391">
        <v>0</v>
      </c>
      <c r="Q115" s="345">
        <v>5</v>
      </c>
      <c r="R115" s="635"/>
      <c r="S115" s="638"/>
      <c r="T115" s="322"/>
      <c r="U115" s="322"/>
      <c r="V115" s="322"/>
    </row>
    <row r="116" spans="1:22" ht="15.75" thickBot="1">
      <c r="A116" s="700"/>
      <c r="B116" s="702"/>
      <c r="C116" s="624"/>
      <c r="D116" s="355" t="s">
        <v>463</v>
      </c>
      <c r="E116" s="346"/>
      <c r="F116" s="705"/>
      <c r="G116" s="652"/>
      <c r="H116" s="708"/>
      <c r="I116" s="648">
        <f>I115*20+J115*-5</f>
        <v>0</v>
      </c>
      <c r="J116" s="649"/>
      <c r="K116" s="650">
        <f>K115*5+L115*-5</f>
        <v>30</v>
      </c>
      <c r="L116" s="648"/>
      <c r="M116" s="392">
        <f>M115*20</f>
        <v>0</v>
      </c>
      <c r="N116" s="392">
        <f t="shared" ref="N116" si="49">N115*50</f>
        <v>450</v>
      </c>
      <c r="O116" s="671"/>
      <c r="P116" s="451">
        <f t="shared" ref="P116" si="50">P115*-5</f>
        <v>0</v>
      </c>
      <c r="Q116" s="443">
        <f>IF(Q115&gt;0,VLOOKUP(Q115,'[3]Бодовање по времену доласка'!A2:B21,2,TRUE),0)</f>
        <v>20</v>
      </c>
      <c r="R116" s="636"/>
      <c r="S116" s="709"/>
      <c r="T116" s="322"/>
      <c r="U116" s="322"/>
      <c r="V116" s="322"/>
    </row>
    <row r="117" spans="1:22" ht="38.25">
      <c r="A117" s="614" t="str">
        <f>IF((S117&lt;&gt;"DNF"),RANK(S117,S102:S119,0),"DNF")</f>
        <v>DNF</v>
      </c>
      <c r="B117" s="701"/>
      <c r="C117" s="703"/>
      <c r="D117" s="349"/>
      <c r="E117" s="393"/>
      <c r="F117" s="704"/>
      <c r="G117" s="706"/>
      <c r="H117" s="628">
        <f>IF(AND(F117&gt;0,G117-F117&lt;V102),G117-F117,0)</f>
        <v>0</v>
      </c>
      <c r="I117" s="460" t="s">
        <v>170</v>
      </c>
      <c r="J117" s="461" t="s">
        <v>171</v>
      </c>
      <c r="K117" s="359" t="s">
        <v>170</v>
      </c>
      <c r="L117" s="360" t="s">
        <v>171</v>
      </c>
      <c r="M117" s="461" t="s">
        <v>172</v>
      </c>
      <c r="N117" s="394" t="s">
        <v>173</v>
      </c>
      <c r="O117" s="338">
        <f>IF(H117&gt;T102,H117-T102,0)</f>
        <v>0</v>
      </c>
      <c r="P117" s="394" t="s">
        <v>174</v>
      </c>
      <c r="Q117" s="337" t="s">
        <v>175</v>
      </c>
      <c r="R117" s="634"/>
      <c r="S117" s="637" t="str">
        <f>IF(H117&gt;0,SUM(I119:N119,O118,P119,Q119),"DNF")</f>
        <v>DNF</v>
      </c>
      <c r="T117" s="366"/>
      <c r="U117" s="366"/>
      <c r="V117" s="366"/>
    </row>
    <row r="118" spans="1:22">
      <c r="A118" s="699"/>
      <c r="B118" s="701"/>
      <c r="C118" s="703"/>
      <c r="D118" s="462"/>
      <c r="E118" s="339"/>
      <c r="F118" s="704"/>
      <c r="G118" s="706"/>
      <c r="H118" s="707"/>
      <c r="I118" s="452"/>
      <c r="J118" s="453"/>
      <c r="K118" s="463"/>
      <c r="L118" s="464"/>
      <c r="M118" s="389"/>
      <c r="N118" s="450">
        <f>R117</f>
        <v>0</v>
      </c>
      <c r="O118" s="670">
        <f>IF(O117="DNF","DNF",O117*-1440)</f>
        <v>0</v>
      </c>
      <c r="P118" s="391"/>
      <c r="Q118" s="345"/>
      <c r="R118" s="635"/>
      <c r="S118" s="638"/>
      <c r="T118" s="366"/>
      <c r="U118" s="366"/>
      <c r="V118" s="366"/>
    </row>
    <row r="119" spans="1:22" ht="15.75" thickBot="1">
      <c r="A119" s="700"/>
      <c r="B119" s="702"/>
      <c r="C119" s="624"/>
      <c r="D119" s="355"/>
      <c r="E119" s="346"/>
      <c r="F119" s="705"/>
      <c r="G119" s="652"/>
      <c r="H119" s="708"/>
      <c r="I119" s="648">
        <f>I118*20+J118*-5</f>
        <v>0</v>
      </c>
      <c r="J119" s="649"/>
      <c r="K119" s="650">
        <f>K118*5+L118*-5</f>
        <v>0</v>
      </c>
      <c r="L119" s="648"/>
      <c r="M119" s="392">
        <f>M118*20</f>
        <v>0</v>
      </c>
      <c r="N119" s="392">
        <f t="shared" ref="N119" si="51">N118*50</f>
        <v>0</v>
      </c>
      <c r="O119" s="671"/>
      <c r="P119" s="451">
        <f t="shared" ref="P119" si="52">P118*-5</f>
        <v>0</v>
      </c>
      <c r="Q119" s="443">
        <f>IF(Q118&gt;0,VLOOKUP(Q118,'[3]Бодовање по времену доласка'!A2:B21,2,TRUE),0)</f>
        <v>0</v>
      </c>
      <c r="R119" s="636"/>
      <c r="S119" s="709"/>
      <c r="T119" s="366"/>
      <c r="U119" s="366"/>
      <c r="V119" s="366"/>
    </row>
  </sheetData>
  <mergeCells count="424">
    <mergeCell ref="R14:R16"/>
    <mergeCell ref="S14:S16"/>
    <mergeCell ref="O15:O16"/>
    <mergeCell ref="I16:J16"/>
    <mergeCell ref="K16:L16"/>
    <mergeCell ref="F8:F10"/>
    <mergeCell ref="G8:G10"/>
    <mergeCell ref="H8:H10"/>
    <mergeCell ref="A11:A13"/>
    <mergeCell ref="B11:B13"/>
    <mergeCell ref="R8:R10"/>
    <mergeCell ref="S8:S10"/>
    <mergeCell ref="R11:R13"/>
    <mergeCell ref="S11:S13"/>
    <mergeCell ref="A1:Q1"/>
    <mergeCell ref="A2:Q2"/>
    <mergeCell ref="I3:J3"/>
    <mergeCell ref="K3:L3"/>
    <mergeCell ref="A14:A16"/>
    <mergeCell ref="B14:B16"/>
    <mergeCell ref="C14:C16"/>
    <mergeCell ref="F14:F16"/>
    <mergeCell ref="G14:G16"/>
    <mergeCell ref="H14:H16"/>
    <mergeCell ref="C11:C13"/>
    <mergeCell ref="F11:F13"/>
    <mergeCell ref="G11:G13"/>
    <mergeCell ref="H11:H13"/>
    <mergeCell ref="A5:A7"/>
    <mergeCell ref="B5:B7"/>
    <mergeCell ref="O9:O10"/>
    <mergeCell ref="I10:J10"/>
    <mergeCell ref="K10:L10"/>
    <mergeCell ref="O12:O13"/>
    <mergeCell ref="I13:J13"/>
    <mergeCell ref="K13:L13"/>
    <mergeCell ref="A8:A10"/>
    <mergeCell ref="B8:B10"/>
    <mergeCell ref="S117:S119"/>
    <mergeCell ref="O118:O119"/>
    <mergeCell ref="I119:J119"/>
    <mergeCell ref="K119:L119"/>
    <mergeCell ref="H67:H69"/>
    <mergeCell ref="A28:A30"/>
    <mergeCell ref="B28:B30"/>
    <mergeCell ref="C28:C30"/>
    <mergeCell ref="F28:F30"/>
    <mergeCell ref="G28:G30"/>
    <mergeCell ref="H28:H30"/>
    <mergeCell ref="A31:A33"/>
    <mergeCell ref="B31:B33"/>
    <mergeCell ref="R28:R30"/>
    <mergeCell ref="S28:S30"/>
    <mergeCell ref="O29:O30"/>
    <mergeCell ref="I30:J30"/>
    <mergeCell ref="K30:L30"/>
    <mergeCell ref="C31:C33"/>
    <mergeCell ref="F31:F33"/>
    <mergeCell ref="G31:G33"/>
    <mergeCell ref="H31:H33"/>
    <mergeCell ref="R31:R33"/>
    <mergeCell ref="S31:S33"/>
    <mergeCell ref="S41:S43"/>
    <mergeCell ref="T3:U3"/>
    <mergeCell ref="A4:V4"/>
    <mergeCell ref="R5:R7"/>
    <mergeCell ref="S5:S7"/>
    <mergeCell ref="T5:U6"/>
    <mergeCell ref="V5:V6"/>
    <mergeCell ref="O6:O7"/>
    <mergeCell ref="I7:J7"/>
    <mergeCell ref="K7:L7"/>
    <mergeCell ref="G5:G7"/>
    <mergeCell ref="H5:H7"/>
    <mergeCell ref="C5:C7"/>
    <mergeCell ref="F5:F7"/>
    <mergeCell ref="A17:V17"/>
    <mergeCell ref="A18:A20"/>
    <mergeCell ref="B18:B20"/>
    <mergeCell ref="C18:C20"/>
    <mergeCell ref="F18:F20"/>
    <mergeCell ref="A27:V27"/>
    <mergeCell ref="T28:U29"/>
    <mergeCell ref="V28:V29"/>
    <mergeCell ref="O32:O33"/>
    <mergeCell ref="C8:C10"/>
    <mergeCell ref="A45:A47"/>
    <mergeCell ref="B45:B47"/>
    <mergeCell ref="C45:C47"/>
    <mergeCell ref="F45:F47"/>
    <mergeCell ref="G45:G47"/>
    <mergeCell ref="H45:H47"/>
    <mergeCell ref="R45:R47"/>
    <mergeCell ref="S45:S47"/>
    <mergeCell ref="O46:O47"/>
    <mergeCell ref="I47:J47"/>
    <mergeCell ref="K47:L47"/>
    <mergeCell ref="S57:S59"/>
    <mergeCell ref="O58:O59"/>
    <mergeCell ref="I59:J59"/>
    <mergeCell ref="K59:L59"/>
    <mergeCell ref="A61:A63"/>
    <mergeCell ref="B61:B63"/>
    <mergeCell ref="C61:C63"/>
    <mergeCell ref="F61:F63"/>
    <mergeCell ref="G61:G63"/>
    <mergeCell ref="H61:H63"/>
    <mergeCell ref="R61:R63"/>
    <mergeCell ref="S61:S63"/>
    <mergeCell ref="O62:O63"/>
    <mergeCell ref="I63:J63"/>
    <mergeCell ref="K63:L63"/>
    <mergeCell ref="A60:V60"/>
    <mergeCell ref="A57:A59"/>
    <mergeCell ref="B57:B59"/>
    <mergeCell ref="C57:C59"/>
    <mergeCell ref="F57:F59"/>
    <mergeCell ref="G57:G59"/>
    <mergeCell ref="H57:H59"/>
    <mergeCell ref="R57:R59"/>
    <mergeCell ref="B64:B66"/>
    <mergeCell ref="C64:C66"/>
    <mergeCell ref="F64:F66"/>
    <mergeCell ref="G64:G66"/>
    <mergeCell ref="H64:H66"/>
    <mergeCell ref="R64:R66"/>
    <mergeCell ref="S64:S66"/>
    <mergeCell ref="O65:O66"/>
    <mergeCell ref="I66:J66"/>
    <mergeCell ref="K66:L66"/>
    <mergeCell ref="A79:V79"/>
    <mergeCell ref="A73:A75"/>
    <mergeCell ref="B73:B75"/>
    <mergeCell ref="C73:C75"/>
    <mergeCell ref="F73:F75"/>
    <mergeCell ref="G73:G75"/>
    <mergeCell ref="H73:H75"/>
    <mergeCell ref="R73:R75"/>
    <mergeCell ref="S73:S75"/>
    <mergeCell ref="O74:O75"/>
    <mergeCell ref="I75:J75"/>
    <mergeCell ref="K75:L75"/>
    <mergeCell ref="A76:A78"/>
    <mergeCell ref="B76:B78"/>
    <mergeCell ref="C76:C78"/>
    <mergeCell ref="F76:F78"/>
    <mergeCell ref="G76:G78"/>
    <mergeCell ref="H76:H78"/>
    <mergeCell ref="R76:R78"/>
    <mergeCell ref="S76:S78"/>
    <mergeCell ref="O77:O78"/>
    <mergeCell ref="I78:J78"/>
    <mergeCell ref="K78:L78"/>
    <mergeCell ref="A80:A82"/>
    <mergeCell ref="B80:B82"/>
    <mergeCell ref="C80:C82"/>
    <mergeCell ref="F80:F82"/>
    <mergeCell ref="G80:G82"/>
    <mergeCell ref="H80:H82"/>
    <mergeCell ref="R80:R82"/>
    <mergeCell ref="S80:S82"/>
    <mergeCell ref="O81:O82"/>
    <mergeCell ref="I82:J82"/>
    <mergeCell ref="K82:L82"/>
    <mergeCell ref="R83:R85"/>
    <mergeCell ref="S83:S85"/>
    <mergeCell ref="O84:O85"/>
    <mergeCell ref="I85:J85"/>
    <mergeCell ref="K85:L85"/>
    <mergeCell ref="A86:A88"/>
    <mergeCell ref="B86:B88"/>
    <mergeCell ref="C86:C88"/>
    <mergeCell ref="F86:F88"/>
    <mergeCell ref="G86:G88"/>
    <mergeCell ref="H86:H88"/>
    <mergeCell ref="R86:R88"/>
    <mergeCell ref="S86:S88"/>
    <mergeCell ref="O87:O88"/>
    <mergeCell ref="I88:J88"/>
    <mergeCell ref="K88:L88"/>
    <mergeCell ref="A83:A85"/>
    <mergeCell ref="B83:B85"/>
    <mergeCell ref="C83:C85"/>
    <mergeCell ref="F83:F85"/>
    <mergeCell ref="G83:G85"/>
    <mergeCell ref="H83:H85"/>
    <mergeCell ref="A101:V101"/>
    <mergeCell ref="A95:A97"/>
    <mergeCell ref="B95:B97"/>
    <mergeCell ref="C95:C97"/>
    <mergeCell ref="F95:F97"/>
    <mergeCell ref="G95:G97"/>
    <mergeCell ref="H95:H97"/>
    <mergeCell ref="R95:R97"/>
    <mergeCell ref="S95:S97"/>
    <mergeCell ref="O96:O97"/>
    <mergeCell ref="I97:J97"/>
    <mergeCell ref="K97:L97"/>
    <mergeCell ref="A98:A100"/>
    <mergeCell ref="B98:B100"/>
    <mergeCell ref="C98:C100"/>
    <mergeCell ref="F98:F100"/>
    <mergeCell ref="H98:H100"/>
    <mergeCell ref="R98:R100"/>
    <mergeCell ref="S98:S100"/>
    <mergeCell ref="O99:O100"/>
    <mergeCell ref="I100:J100"/>
    <mergeCell ref="K100:L100"/>
    <mergeCell ref="A102:A104"/>
    <mergeCell ref="B102:B104"/>
    <mergeCell ref="C102:C104"/>
    <mergeCell ref="F102:F104"/>
    <mergeCell ref="G102:G104"/>
    <mergeCell ref="H102:H104"/>
    <mergeCell ref="R102:R104"/>
    <mergeCell ref="S102:S104"/>
    <mergeCell ref="O103:O104"/>
    <mergeCell ref="I104:J104"/>
    <mergeCell ref="K104:L104"/>
    <mergeCell ref="K110:L110"/>
    <mergeCell ref="A105:A107"/>
    <mergeCell ref="B105:B107"/>
    <mergeCell ref="C105:C107"/>
    <mergeCell ref="F105:F107"/>
    <mergeCell ref="G105:G107"/>
    <mergeCell ref="H105:H107"/>
    <mergeCell ref="R105:R107"/>
    <mergeCell ref="S105:S107"/>
    <mergeCell ref="O106:O107"/>
    <mergeCell ref="I107:J107"/>
    <mergeCell ref="K107:L107"/>
    <mergeCell ref="A117:A119"/>
    <mergeCell ref="B117:B119"/>
    <mergeCell ref="A111:A113"/>
    <mergeCell ref="B111:B113"/>
    <mergeCell ref="C111:C113"/>
    <mergeCell ref="F111:F113"/>
    <mergeCell ref="G111:G113"/>
    <mergeCell ref="H111:H113"/>
    <mergeCell ref="R111:R113"/>
    <mergeCell ref="O112:O113"/>
    <mergeCell ref="I113:J113"/>
    <mergeCell ref="K113:L113"/>
    <mergeCell ref="C117:C119"/>
    <mergeCell ref="F117:F119"/>
    <mergeCell ref="G117:G119"/>
    <mergeCell ref="H117:H119"/>
    <mergeCell ref="R117:R119"/>
    <mergeCell ref="G18:G20"/>
    <mergeCell ref="H18:H20"/>
    <mergeCell ref="R18:R20"/>
    <mergeCell ref="S18:S20"/>
    <mergeCell ref="T18:U19"/>
    <mergeCell ref="V18:V19"/>
    <mergeCell ref="O19:O20"/>
    <mergeCell ref="I20:J20"/>
    <mergeCell ref="K20:L20"/>
    <mergeCell ref="A21:A23"/>
    <mergeCell ref="B21:B23"/>
    <mergeCell ref="C21:C23"/>
    <mergeCell ref="F21:F23"/>
    <mergeCell ref="G21:G23"/>
    <mergeCell ref="H21:H23"/>
    <mergeCell ref="R21:R23"/>
    <mergeCell ref="S21:S23"/>
    <mergeCell ref="O22:O23"/>
    <mergeCell ref="I23:J23"/>
    <mergeCell ref="K23:L23"/>
    <mergeCell ref="A24:A26"/>
    <mergeCell ref="B24:B26"/>
    <mergeCell ref="C24:C26"/>
    <mergeCell ref="F24:F26"/>
    <mergeCell ref="G24:G26"/>
    <mergeCell ref="H24:H26"/>
    <mergeCell ref="R24:R26"/>
    <mergeCell ref="S24:S26"/>
    <mergeCell ref="O25:O26"/>
    <mergeCell ref="I26:J26"/>
    <mergeCell ref="K26:L26"/>
    <mergeCell ref="I33:J33"/>
    <mergeCell ref="K33:L33"/>
    <mergeCell ref="A34:V34"/>
    <mergeCell ref="A35:A37"/>
    <mergeCell ref="B35:B37"/>
    <mergeCell ref="C35:C37"/>
    <mergeCell ref="F35:F37"/>
    <mergeCell ref="G35:G37"/>
    <mergeCell ref="H35:H37"/>
    <mergeCell ref="R35:R37"/>
    <mergeCell ref="S35:S37"/>
    <mergeCell ref="T35:U36"/>
    <mergeCell ref="V35:V36"/>
    <mergeCell ref="O36:O37"/>
    <mergeCell ref="I37:J37"/>
    <mergeCell ref="K37:L37"/>
    <mergeCell ref="A38:A40"/>
    <mergeCell ref="B38:B40"/>
    <mergeCell ref="C38:C40"/>
    <mergeCell ref="F38:F40"/>
    <mergeCell ref="G38:G40"/>
    <mergeCell ref="H38:H40"/>
    <mergeCell ref="R38:R40"/>
    <mergeCell ref="S38:S40"/>
    <mergeCell ref="O39:O40"/>
    <mergeCell ref="I40:J40"/>
    <mergeCell ref="K40:L40"/>
    <mergeCell ref="O42:O43"/>
    <mergeCell ref="I43:J43"/>
    <mergeCell ref="K43:L43"/>
    <mergeCell ref="A44:V44"/>
    <mergeCell ref="T45:U46"/>
    <mergeCell ref="V45:V46"/>
    <mergeCell ref="A48:A50"/>
    <mergeCell ref="B48:B50"/>
    <mergeCell ref="C48:C50"/>
    <mergeCell ref="F48:F50"/>
    <mergeCell ref="G48:G50"/>
    <mergeCell ref="H48:H50"/>
    <mergeCell ref="R48:R50"/>
    <mergeCell ref="S48:S50"/>
    <mergeCell ref="O49:O50"/>
    <mergeCell ref="I50:J50"/>
    <mergeCell ref="K50:L50"/>
    <mergeCell ref="A41:A43"/>
    <mergeCell ref="B41:B43"/>
    <mergeCell ref="C41:C43"/>
    <mergeCell ref="F41:F43"/>
    <mergeCell ref="G41:G43"/>
    <mergeCell ref="H41:H43"/>
    <mergeCell ref="R41:R43"/>
    <mergeCell ref="H51:H53"/>
    <mergeCell ref="R51:R53"/>
    <mergeCell ref="S51:S53"/>
    <mergeCell ref="O52:O53"/>
    <mergeCell ref="I53:J53"/>
    <mergeCell ref="K53:L53"/>
    <mergeCell ref="A54:A56"/>
    <mergeCell ref="B54:B56"/>
    <mergeCell ref="C54:C56"/>
    <mergeCell ref="F54:F56"/>
    <mergeCell ref="G54:G56"/>
    <mergeCell ref="H54:H56"/>
    <mergeCell ref="R54:R56"/>
    <mergeCell ref="S54:S56"/>
    <mergeCell ref="O55:O56"/>
    <mergeCell ref="I56:J56"/>
    <mergeCell ref="K56:L56"/>
    <mergeCell ref="A51:A53"/>
    <mergeCell ref="B51:B53"/>
    <mergeCell ref="C51:C53"/>
    <mergeCell ref="F51:F53"/>
    <mergeCell ref="G51:G53"/>
    <mergeCell ref="T61:U62"/>
    <mergeCell ref="V61:V62"/>
    <mergeCell ref="A70:A72"/>
    <mergeCell ref="B70:B72"/>
    <mergeCell ref="C70:C72"/>
    <mergeCell ref="F70:F72"/>
    <mergeCell ref="G70:G72"/>
    <mergeCell ref="H70:H72"/>
    <mergeCell ref="R70:R72"/>
    <mergeCell ref="S70:S72"/>
    <mergeCell ref="O71:O72"/>
    <mergeCell ref="I72:J72"/>
    <mergeCell ref="K72:L72"/>
    <mergeCell ref="R67:R69"/>
    <mergeCell ref="S67:S69"/>
    <mergeCell ref="O68:O69"/>
    <mergeCell ref="I69:J69"/>
    <mergeCell ref="K69:L69"/>
    <mergeCell ref="A67:A69"/>
    <mergeCell ref="B67:B69"/>
    <mergeCell ref="C67:C69"/>
    <mergeCell ref="F67:F69"/>
    <mergeCell ref="G67:G69"/>
    <mergeCell ref="A64:A66"/>
    <mergeCell ref="T80:U81"/>
    <mergeCell ref="V80:V81"/>
    <mergeCell ref="A92:A94"/>
    <mergeCell ref="B92:B94"/>
    <mergeCell ref="C92:C94"/>
    <mergeCell ref="F92:F94"/>
    <mergeCell ref="G92:G94"/>
    <mergeCell ref="H92:H94"/>
    <mergeCell ref="R92:R94"/>
    <mergeCell ref="S92:S94"/>
    <mergeCell ref="O93:O94"/>
    <mergeCell ref="I94:J94"/>
    <mergeCell ref="K94:L94"/>
    <mergeCell ref="A89:A91"/>
    <mergeCell ref="B89:B91"/>
    <mergeCell ref="C89:C91"/>
    <mergeCell ref="F89:F91"/>
    <mergeCell ref="G89:G91"/>
    <mergeCell ref="H89:H91"/>
    <mergeCell ref="R89:R91"/>
    <mergeCell ref="S89:S91"/>
    <mergeCell ref="O90:O91"/>
    <mergeCell ref="I91:J91"/>
    <mergeCell ref="K91:L91"/>
    <mergeCell ref="T102:U103"/>
    <mergeCell ref="V102:V103"/>
    <mergeCell ref="A114:A116"/>
    <mergeCell ref="B114:B116"/>
    <mergeCell ref="C114:C116"/>
    <mergeCell ref="F114:F116"/>
    <mergeCell ref="G114:G116"/>
    <mergeCell ref="H114:H116"/>
    <mergeCell ref="R114:R116"/>
    <mergeCell ref="S114:S116"/>
    <mergeCell ref="O115:O116"/>
    <mergeCell ref="I116:J116"/>
    <mergeCell ref="K116:L116"/>
    <mergeCell ref="S111:S113"/>
    <mergeCell ref="A108:A110"/>
    <mergeCell ref="B108:B110"/>
    <mergeCell ref="C108:C110"/>
    <mergeCell ref="F108:F110"/>
    <mergeCell ref="G108:G110"/>
    <mergeCell ref="H108:H110"/>
    <mergeCell ref="R108:R110"/>
    <mergeCell ref="S108:S110"/>
    <mergeCell ref="O109:O110"/>
    <mergeCell ref="I110:J110"/>
  </mergeCells>
  <conditionalFormatting sqref="A80:A100">
    <cfRule type="dataBar" priority="8">
      <dataBar>
        <cfvo type="min" val="0"/>
        <cfvo type="max" val="0"/>
        <color rgb="FFFF555A"/>
      </dataBar>
    </cfRule>
  </conditionalFormatting>
  <conditionalFormatting sqref="A5:A16">
    <cfRule type="dataBar" priority="7">
      <dataBar>
        <cfvo type="min" val="0"/>
        <cfvo type="max" val="0"/>
        <color rgb="FFFF555A"/>
      </dataBar>
    </cfRule>
  </conditionalFormatting>
  <conditionalFormatting sqref="A18:A26">
    <cfRule type="dataBar" priority="6">
      <dataBar>
        <cfvo type="min" val="0"/>
        <cfvo type="max" val="0"/>
        <color rgb="FF638EC6"/>
      </dataBar>
    </cfRule>
  </conditionalFormatting>
  <conditionalFormatting sqref="A28:A33">
    <cfRule type="dataBar" priority="5">
      <dataBar>
        <cfvo type="min" val="0"/>
        <cfvo type="max" val="0"/>
        <color rgb="FFFF555A"/>
      </dataBar>
    </cfRule>
  </conditionalFormatting>
  <conditionalFormatting sqref="A35:A43">
    <cfRule type="dataBar" priority="4">
      <dataBar>
        <cfvo type="min" val="0"/>
        <cfvo type="max" val="0"/>
        <color rgb="FF638EC6"/>
      </dataBar>
    </cfRule>
  </conditionalFormatting>
  <conditionalFormatting sqref="A45:A59">
    <cfRule type="dataBar" priority="3">
      <dataBar>
        <cfvo type="min" val="0"/>
        <cfvo type="max" val="0"/>
        <color rgb="FFFF555A"/>
      </dataBar>
    </cfRule>
  </conditionalFormatting>
  <conditionalFormatting sqref="A61:A78">
    <cfRule type="dataBar" priority="2">
      <dataBar>
        <cfvo type="min" val="0"/>
        <cfvo type="max" val="0"/>
        <color rgb="FF638EC6"/>
      </dataBar>
    </cfRule>
  </conditionalFormatting>
  <conditionalFormatting sqref="A102:A119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46"/>
  <sheetViews>
    <sheetView topLeftCell="A64" workbookViewId="0">
      <selection activeCell="A2" sqref="A2:Q2"/>
    </sheetView>
  </sheetViews>
  <sheetFormatPr defaultRowHeight="15"/>
  <cols>
    <col min="2" max="2" width="20.28515625" customWidth="1"/>
    <col min="3" max="3" width="21.5703125" customWidth="1"/>
    <col min="4" max="4" width="21.42578125" customWidth="1"/>
  </cols>
  <sheetData>
    <row r="1" spans="1:22" ht="24" thickBot="1">
      <c r="A1" s="658" t="s">
        <v>606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60"/>
    </row>
    <row r="2" spans="1:22" ht="26.25" customHeight="1" thickBot="1">
      <c r="A2" s="658" t="s">
        <v>607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2"/>
    </row>
    <row r="3" spans="1:22" ht="18.75" thickBot="1">
      <c r="A3" s="761" t="s">
        <v>34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</row>
    <row r="4" spans="1:22" ht="38.25">
      <c r="A4" s="653">
        <v>1</v>
      </c>
      <c r="B4" s="657" t="s">
        <v>481</v>
      </c>
      <c r="C4" s="622" t="s">
        <v>417</v>
      </c>
      <c r="D4" s="349" t="s">
        <v>482</v>
      </c>
      <c r="E4" s="333"/>
      <c r="F4" s="631">
        <v>0.4375</v>
      </c>
      <c r="G4" s="631">
        <v>0.47569444444444442</v>
      </c>
      <c r="H4" s="732">
        <v>3.819444444444442E-2</v>
      </c>
      <c r="I4" s="510" t="s">
        <v>170</v>
      </c>
      <c r="J4" s="511" t="s">
        <v>171</v>
      </c>
      <c r="K4" s="511" t="s">
        <v>170</v>
      </c>
      <c r="L4" s="512" t="s">
        <v>171</v>
      </c>
      <c r="M4" s="511" t="s">
        <v>172</v>
      </c>
      <c r="N4" s="513" t="s">
        <v>173</v>
      </c>
      <c r="O4" s="514">
        <v>0</v>
      </c>
      <c r="P4" s="513" t="s">
        <v>174</v>
      </c>
      <c r="Q4" s="513" t="s">
        <v>175</v>
      </c>
      <c r="R4" s="634">
        <v>6</v>
      </c>
      <c r="S4" s="716">
        <v>415</v>
      </c>
      <c r="T4" s="640">
        <v>8.3333333333333329E-2</v>
      </c>
      <c r="U4" s="641"/>
      <c r="V4" s="644">
        <v>0.125</v>
      </c>
    </row>
    <row r="5" spans="1:22" ht="15.75" thickBot="1">
      <c r="A5" s="653"/>
      <c r="B5" s="654"/>
      <c r="C5" s="623"/>
      <c r="D5" s="515" t="s">
        <v>483</v>
      </c>
      <c r="E5" s="339"/>
      <c r="F5" s="632"/>
      <c r="G5" s="632"/>
      <c r="H5" s="733"/>
      <c r="I5" s="351"/>
      <c r="J5" s="352"/>
      <c r="K5" s="516">
        <v>4</v>
      </c>
      <c r="L5" s="517">
        <v>1</v>
      </c>
      <c r="M5" s="356"/>
      <c r="N5" s="518">
        <v>6</v>
      </c>
      <c r="O5" s="719">
        <v>0</v>
      </c>
      <c r="P5" s="519"/>
      <c r="Q5" s="345">
        <v>1</v>
      </c>
      <c r="R5" s="635"/>
      <c r="S5" s="717"/>
      <c r="T5" s="642"/>
      <c r="U5" s="643"/>
      <c r="V5" s="645"/>
    </row>
    <row r="6" spans="1:22" ht="15.75" thickBot="1">
      <c r="A6" s="653"/>
      <c r="B6" s="760"/>
      <c r="C6" s="730"/>
      <c r="D6" s="355" t="s">
        <v>484</v>
      </c>
      <c r="E6" s="346"/>
      <c r="F6" s="731"/>
      <c r="G6" s="731"/>
      <c r="H6" s="734"/>
      <c r="I6" s="721">
        <v>0</v>
      </c>
      <c r="J6" s="722"/>
      <c r="K6" s="723">
        <v>15</v>
      </c>
      <c r="L6" s="721"/>
      <c r="M6" s="520">
        <v>0</v>
      </c>
      <c r="N6" s="520">
        <v>300</v>
      </c>
      <c r="O6" s="720"/>
      <c r="P6" s="520">
        <v>0</v>
      </c>
      <c r="Q6" s="521">
        <v>100</v>
      </c>
      <c r="R6" s="636"/>
      <c r="S6" s="718"/>
      <c r="T6" s="364"/>
      <c r="U6" s="364"/>
      <c r="V6" s="522"/>
    </row>
    <row r="7" spans="1:22" ht="38.25">
      <c r="A7" s="653">
        <v>2</v>
      </c>
      <c r="B7" s="657" t="s">
        <v>404</v>
      </c>
      <c r="C7" s="622" t="s">
        <v>383</v>
      </c>
      <c r="D7" s="523" t="s">
        <v>485</v>
      </c>
      <c r="E7" s="333"/>
      <c r="F7" s="631">
        <v>0.42083333333333334</v>
      </c>
      <c r="G7" s="631">
        <v>0.46269675925925924</v>
      </c>
      <c r="H7" s="732">
        <v>4.1863425925925901E-2</v>
      </c>
      <c r="I7" s="510" t="s">
        <v>170</v>
      </c>
      <c r="J7" s="511" t="s">
        <v>171</v>
      </c>
      <c r="K7" s="511" t="s">
        <v>170</v>
      </c>
      <c r="L7" s="512" t="s">
        <v>171</v>
      </c>
      <c r="M7" s="511" t="s">
        <v>172</v>
      </c>
      <c r="N7" s="513" t="s">
        <v>173</v>
      </c>
      <c r="O7" s="514">
        <v>0</v>
      </c>
      <c r="P7" s="513" t="s">
        <v>174</v>
      </c>
      <c r="Q7" s="513" t="s">
        <v>175</v>
      </c>
      <c r="R7" s="634">
        <v>6</v>
      </c>
      <c r="S7" s="716">
        <v>395</v>
      </c>
      <c r="T7" s="364"/>
      <c r="U7" s="364"/>
      <c r="V7" s="364"/>
    </row>
    <row r="8" spans="1:22">
      <c r="A8" s="653"/>
      <c r="B8" s="654"/>
      <c r="C8" s="623"/>
      <c r="D8" s="445" t="s">
        <v>486</v>
      </c>
      <c r="E8" s="339"/>
      <c r="F8" s="632"/>
      <c r="G8" s="632"/>
      <c r="H8" s="733"/>
      <c r="I8" s="351"/>
      <c r="J8" s="352"/>
      <c r="K8" s="519">
        <v>4</v>
      </c>
      <c r="L8" s="524">
        <v>1</v>
      </c>
      <c r="M8" s="519"/>
      <c r="N8" s="525">
        <v>6</v>
      </c>
      <c r="O8" s="719">
        <v>0</v>
      </c>
      <c r="P8" s="519"/>
      <c r="Q8" s="345">
        <v>2</v>
      </c>
      <c r="R8" s="635"/>
      <c r="S8" s="717"/>
      <c r="T8" s="364"/>
      <c r="U8" s="364"/>
      <c r="V8" s="364"/>
    </row>
    <row r="9" spans="1:22" ht="15.75" thickBot="1">
      <c r="A9" s="653"/>
      <c r="B9" s="760"/>
      <c r="C9" s="730"/>
      <c r="D9" s="355" t="s">
        <v>487</v>
      </c>
      <c r="E9" s="346"/>
      <c r="F9" s="731"/>
      <c r="G9" s="731"/>
      <c r="H9" s="734"/>
      <c r="I9" s="721">
        <v>0</v>
      </c>
      <c r="J9" s="722"/>
      <c r="K9" s="723">
        <v>15</v>
      </c>
      <c r="L9" s="721"/>
      <c r="M9" s="520">
        <v>0</v>
      </c>
      <c r="N9" s="520">
        <v>300</v>
      </c>
      <c r="O9" s="720"/>
      <c r="P9" s="520">
        <v>0</v>
      </c>
      <c r="Q9" s="521">
        <v>80</v>
      </c>
      <c r="R9" s="636"/>
      <c r="S9" s="718"/>
      <c r="T9" s="364"/>
      <c r="U9" s="364"/>
      <c r="V9" s="364"/>
    </row>
    <row r="10" spans="1:22" ht="38.25">
      <c r="A10" s="653">
        <v>3</v>
      </c>
      <c r="B10" s="657" t="s">
        <v>488</v>
      </c>
      <c r="C10" s="622" t="s">
        <v>417</v>
      </c>
      <c r="D10" s="349" t="s">
        <v>489</v>
      </c>
      <c r="E10" s="333"/>
      <c r="F10" s="631">
        <v>0.42638888888888887</v>
      </c>
      <c r="G10" s="631">
        <v>0.48055555555555557</v>
      </c>
      <c r="H10" s="732">
        <v>5.4166666666666696E-2</v>
      </c>
      <c r="I10" s="510" t="s">
        <v>170</v>
      </c>
      <c r="J10" s="511" t="s">
        <v>171</v>
      </c>
      <c r="K10" s="511" t="s">
        <v>170</v>
      </c>
      <c r="L10" s="512" t="s">
        <v>171</v>
      </c>
      <c r="M10" s="511" t="s">
        <v>172</v>
      </c>
      <c r="N10" s="513" t="s">
        <v>173</v>
      </c>
      <c r="O10" s="514">
        <v>0</v>
      </c>
      <c r="P10" s="513" t="s">
        <v>174</v>
      </c>
      <c r="Q10" s="513" t="s">
        <v>175</v>
      </c>
      <c r="R10" s="634">
        <v>6</v>
      </c>
      <c r="S10" s="716">
        <v>365</v>
      </c>
      <c r="T10" s="364"/>
      <c r="U10" s="364"/>
      <c r="V10" s="364"/>
    </row>
    <row r="11" spans="1:22">
      <c r="A11" s="653"/>
      <c r="B11" s="654"/>
      <c r="C11" s="623"/>
      <c r="D11" s="445" t="s">
        <v>490</v>
      </c>
      <c r="E11" s="339"/>
      <c r="F11" s="632"/>
      <c r="G11" s="632"/>
      <c r="H11" s="733"/>
      <c r="I11" s="351"/>
      <c r="J11" s="352"/>
      <c r="K11" s="516">
        <v>3</v>
      </c>
      <c r="L11" s="517">
        <v>2</v>
      </c>
      <c r="M11" s="519"/>
      <c r="N11" s="525">
        <v>6</v>
      </c>
      <c r="O11" s="719">
        <v>0</v>
      </c>
      <c r="P11" s="519"/>
      <c r="Q11" s="345">
        <v>3</v>
      </c>
      <c r="R11" s="635"/>
      <c r="S11" s="717"/>
      <c r="T11" s="364"/>
      <c r="U11" s="364"/>
      <c r="V11" s="364"/>
    </row>
    <row r="12" spans="1:22" ht="15.75" thickBot="1">
      <c r="A12" s="653"/>
      <c r="B12" s="760"/>
      <c r="C12" s="730"/>
      <c r="D12" s="355" t="s">
        <v>491</v>
      </c>
      <c r="E12" s="346"/>
      <c r="F12" s="731"/>
      <c r="G12" s="731"/>
      <c r="H12" s="734"/>
      <c r="I12" s="721">
        <v>0</v>
      </c>
      <c r="J12" s="722"/>
      <c r="K12" s="723">
        <v>5</v>
      </c>
      <c r="L12" s="721"/>
      <c r="M12" s="520">
        <v>0</v>
      </c>
      <c r="N12" s="520">
        <v>300</v>
      </c>
      <c r="O12" s="720"/>
      <c r="P12" s="520">
        <v>0</v>
      </c>
      <c r="Q12" s="521">
        <v>60</v>
      </c>
      <c r="R12" s="636"/>
      <c r="S12" s="718"/>
      <c r="T12" s="364"/>
      <c r="U12" s="364"/>
      <c r="V12" s="364"/>
    </row>
    <row r="13" spans="1:22" ht="38.25">
      <c r="A13" s="653">
        <v>4</v>
      </c>
      <c r="B13" s="657" t="s">
        <v>492</v>
      </c>
      <c r="C13" s="622" t="s">
        <v>492</v>
      </c>
      <c r="D13" s="349" t="s">
        <v>493</v>
      </c>
      <c r="E13" s="333"/>
      <c r="F13" s="631">
        <v>0.44305555555555554</v>
      </c>
      <c r="G13" s="656">
        <v>0.50347222222222221</v>
      </c>
      <c r="H13" s="732">
        <v>6.0416666666666674E-2</v>
      </c>
      <c r="I13" s="510" t="s">
        <v>170</v>
      </c>
      <c r="J13" s="511" t="s">
        <v>171</v>
      </c>
      <c r="K13" s="511" t="s">
        <v>170</v>
      </c>
      <c r="L13" s="512" t="s">
        <v>171</v>
      </c>
      <c r="M13" s="511" t="s">
        <v>172</v>
      </c>
      <c r="N13" s="513" t="s">
        <v>173</v>
      </c>
      <c r="O13" s="514">
        <v>0</v>
      </c>
      <c r="P13" s="513" t="s">
        <v>174</v>
      </c>
      <c r="Q13" s="513" t="s">
        <v>175</v>
      </c>
      <c r="R13" s="634">
        <v>6</v>
      </c>
      <c r="S13" s="716">
        <v>335</v>
      </c>
      <c r="T13" s="364"/>
      <c r="U13" s="364"/>
      <c r="V13" s="364"/>
    </row>
    <row r="14" spans="1:22">
      <c r="A14" s="653"/>
      <c r="B14" s="654"/>
      <c r="C14" s="623"/>
      <c r="D14" s="445" t="s">
        <v>494</v>
      </c>
      <c r="E14" s="339"/>
      <c r="F14" s="632"/>
      <c r="G14" s="651"/>
      <c r="H14" s="733"/>
      <c r="I14" s="351"/>
      <c r="J14" s="352"/>
      <c r="K14" s="516">
        <v>2</v>
      </c>
      <c r="L14" s="517">
        <v>3</v>
      </c>
      <c r="M14" s="389"/>
      <c r="N14" s="526">
        <v>6</v>
      </c>
      <c r="O14" s="724">
        <v>0</v>
      </c>
      <c r="P14" s="527"/>
      <c r="Q14" s="345">
        <v>4</v>
      </c>
      <c r="R14" s="635"/>
      <c r="S14" s="717"/>
      <c r="T14" s="364"/>
      <c r="U14" s="364"/>
      <c r="V14" s="364"/>
    </row>
    <row r="15" spans="1:22" ht="15.75" thickBot="1">
      <c r="A15" s="653"/>
      <c r="B15" s="760"/>
      <c r="C15" s="730"/>
      <c r="D15" s="355" t="s">
        <v>495</v>
      </c>
      <c r="E15" s="346"/>
      <c r="F15" s="731"/>
      <c r="G15" s="735"/>
      <c r="H15" s="734"/>
      <c r="I15" s="721">
        <v>0</v>
      </c>
      <c r="J15" s="722"/>
      <c r="K15" s="723">
        <v>-5</v>
      </c>
      <c r="L15" s="721"/>
      <c r="M15" s="528">
        <v>0</v>
      </c>
      <c r="N15" s="528">
        <v>300</v>
      </c>
      <c r="O15" s="725"/>
      <c r="P15" s="520">
        <v>0</v>
      </c>
      <c r="Q15" s="521">
        <v>40</v>
      </c>
      <c r="R15" s="636"/>
      <c r="S15" s="718"/>
      <c r="T15" s="364"/>
      <c r="U15" s="364"/>
      <c r="V15" s="364"/>
    </row>
    <row r="16" spans="1:22" ht="38.25">
      <c r="A16" s="653">
        <v>5</v>
      </c>
      <c r="B16" s="657" t="s">
        <v>408</v>
      </c>
      <c r="C16" s="622" t="s">
        <v>383</v>
      </c>
      <c r="D16" s="349" t="s">
        <v>496</v>
      </c>
      <c r="E16" s="333"/>
      <c r="F16" s="631">
        <v>0.43194444444444446</v>
      </c>
      <c r="G16" s="631">
        <v>0.51597222222222217</v>
      </c>
      <c r="H16" s="732">
        <v>8.4027777777777701E-2</v>
      </c>
      <c r="I16" s="510" t="s">
        <v>170</v>
      </c>
      <c r="J16" s="511" t="s">
        <v>171</v>
      </c>
      <c r="K16" s="511" t="s">
        <v>170</v>
      </c>
      <c r="L16" s="512" t="s">
        <v>171</v>
      </c>
      <c r="M16" s="511" t="s">
        <v>172</v>
      </c>
      <c r="N16" s="513" t="s">
        <v>173</v>
      </c>
      <c r="O16" s="514">
        <v>6.9444444444437259E-4</v>
      </c>
      <c r="P16" s="513" t="s">
        <v>174</v>
      </c>
      <c r="Q16" s="513" t="s">
        <v>175</v>
      </c>
      <c r="R16" s="634">
        <v>5</v>
      </c>
      <c r="S16" s="716">
        <v>274.00000000000011</v>
      </c>
      <c r="T16" s="364"/>
      <c r="U16" s="364"/>
      <c r="V16" s="364"/>
    </row>
    <row r="17" spans="1:22">
      <c r="A17" s="653"/>
      <c r="B17" s="654"/>
      <c r="C17" s="623"/>
      <c r="D17" s="445" t="s">
        <v>497</v>
      </c>
      <c r="E17" s="339"/>
      <c r="F17" s="632"/>
      <c r="G17" s="632"/>
      <c r="H17" s="733"/>
      <c r="I17" s="351"/>
      <c r="J17" s="352"/>
      <c r="K17" s="516">
        <v>3</v>
      </c>
      <c r="L17" s="517">
        <v>2</v>
      </c>
      <c r="M17" s="519"/>
      <c r="N17" s="525">
        <v>5</v>
      </c>
      <c r="O17" s="719">
        <v>-0.99999999999989653</v>
      </c>
      <c r="P17" s="519"/>
      <c r="Q17" s="345">
        <v>5</v>
      </c>
      <c r="R17" s="635"/>
      <c r="S17" s="717"/>
      <c r="T17" s="364"/>
      <c r="U17" s="364"/>
      <c r="V17" s="364"/>
    </row>
    <row r="18" spans="1:22" ht="15.75" thickBot="1">
      <c r="A18" s="653"/>
      <c r="B18" s="760"/>
      <c r="C18" s="730"/>
      <c r="D18" s="355" t="s">
        <v>498</v>
      </c>
      <c r="E18" s="346"/>
      <c r="F18" s="731"/>
      <c r="G18" s="731"/>
      <c r="H18" s="734"/>
      <c r="I18" s="721">
        <v>0</v>
      </c>
      <c r="J18" s="722"/>
      <c r="K18" s="723">
        <v>5</v>
      </c>
      <c r="L18" s="721"/>
      <c r="M18" s="520">
        <v>0</v>
      </c>
      <c r="N18" s="520">
        <v>250</v>
      </c>
      <c r="O18" s="720"/>
      <c r="P18" s="520">
        <v>0</v>
      </c>
      <c r="Q18" s="521">
        <v>20</v>
      </c>
      <c r="R18" s="636"/>
      <c r="S18" s="718"/>
      <c r="T18" s="364"/>
      <c r="U18" s="364"/>
      <c r="V18" s="364"/>
    </row>
    <row r="19" spans="1:22" ht="18.75" thickBot="1">
      <c r="A19" s="736" t="s">
        <v>23</v>
      </c>
      <c r="B19" s="737"/>
      <c r="C19" s="737"/>
      <c r="D19" s="737"/>
      <c r="E19" s="737"/>
      <c r="F19" s="737"/>
      <c r="G19" s="737"/>
      <c r="H19" s="737"/>
      <c r="I19" s="737"/>
      <c r="J19" s="737"/>
      <c r="K19" s="737"/>
      <c r="L19" s="737"/>
      <c r="M19" s="737"/>
      <c r="N19" s="737"/>
      <c r="O19" s="737"/>
      <c r="P19" s="737"/>
      <c r="Q19" s="737"/>
      <c r="R19" s="737"/>
      <c r="S19" s="737"/>
      <c r="T19" s="737"/>
      <c r="U19" s="737"/>
      <c r="V19" s="737"/>
    </row>
    <row r="20" spans="1:22" ht="38.25">
      <c r="A20" s="726">
        <v>1</v>
      </c>
      <c r="B20" s="618" t="s">
        <v>379</v>
      </c>
      <c r="C20" s="623" t="s">
        <v>379</v>
      </c>
      <c r="D20" s="349" t="s">
        <v>499</v>
      </c>
      <c r="E20" s="393"/>
      <c r="F20" s="632">
        <v>0.44444444444444442</v>
      </c>
      <c r="G20" s="651">
        <v>0.47013888888888888</v>
      </c>
      <c r="H20" s="732">
        <v>2.5694444444444464E-2</v>
      </c>
      <c r="I20" s="529" t="s">
        <v>170</v>
      </c>
      <c r="J20" s="530" t="s">
        <v>171</v>
      </c>
      <c r="K20" s="531" t="s">
        <v>170</v>
      </c>
      <c r="L20" s="532" t="s">
        <v>171</v>
      </c>
      <c r="M20" s="530" t="s">
        <v>172</v>
      </c>
      <c r="N20" s="533" t="s">
        <v>173</v>
      </c>
      <c r="O20" s="514">
        <v>0</v>
      </c>
      <c r="P20" s="533" t="s">
        <v>174</v>
      </c>
      <c r="Q20" s="513" t="s">
        <v>175</v>
      </c>
      <c r="R20" s="634">
        <v>6</v>
      </c>
      <c r="S20" s="716">
        <v>415</v>
      </c>
      <c r="T20" s="640">
        <v>8.3333333333333329E-2</v>
      </c>
      <c r="U20" s="641"/>
      <c r="V20" s="644">
        <v>0.125</v>
      </c>
    </row>
    <row r="21" spans="1:22" ht="15.75" thickBot="1">
      <c r="A21" s="727"/>
      <c r="B21" s="618"/>
      <c r="C21" s="623"/>
      <c r="D21" s="361" t="s">
        <v>500</v>
      </c>
      <c r="E21" s="339"/>
      <c r="F21" s="632"/>
      <c r="G21" s="651"/>
      <c r="H21" s="733"/>
      <c r="I21" s="351"/>
      <c r="J21" s="352"/>
      <c r="K21" s="362">
        <v>4</v>
      </c>
      <c r="L21" s="363">
        <v>1</v>
      </c>
      <c r="M21" s="389"/>
      <c r="N21" s="525">
        <v>6</v>
      </c>
      <c r="O21" s="724">
        <v>0</v>
      </c>
      <c r="P21" s="527"/>
      <c r="Q21" s="345">
        <v>1</v>
      </c>
      <c r="R21" s="635"/>
      <c r="S21" s="717"/>
      <c r="T21" s="642"/>
      <c r="U21" s="643"/>
      <c r="V21" s="645"/>
    </row>
    <row r="22" spans="1:22" ht="15.75" thickBot="1">
      <c r="A22" s="728"/>
      <c r="B22" s="729"/>
      <c r="C22" s="730"/>
      <c r="D22" s="355" t="s">
        <v>501</v>
      </c>
      <c r="E22" s="346"/>
      <c r="F22" s="731"/>
      <c r="G22" s="735"/>
      <c r="H22" s="734"/>
      <c r="I22" s="721">
        <v>0</v>
      </c>
      <c r="J22" s="722"/>
      <c r="K22" s="723">
        <v>15</v>
      </c>
      <c r="L22" s="721"/>
      <c r="M22" s="528">
        <v>0</v>
      </c>
      <c r="N22" s="528">
        <v>300</v>
      </c>
      <c r="O22" s="725"/>
      <c r="P22" s="520">
        <v>0</v>
      </c>
      <c r="Q22" s="521">
        <v>100</v>
      </c>
      <c r="R22" s="636"/>
      <c r="S22" s="718"/>
      <c r="T22" s="364"/>
      <c r="U22" s="364"/>
      <c r="V22" s="364"/>
    </row>
    <row r="23" spans="1:22" ht="38.25">
      <c r="A23" s="726">
        <v>2</v>
      </c>
      <c r="B23" s="617" t="s">
        <v>417</v>
      </c>
      <c r="C23" s="622" t="s">
        <v>417</v>
      </c>
      <c r="D23" s="349" t="s">
        <v>502</v>
      </c>
      <c r="E23" s="333"/>
      <c r="F23" s="631">
        <v>0.42777777777777781</v>
      </c>
      <c r="G23" s="631">
        <v>0.45581018518518518</v>
      </c>
      <c r="H23" s="732">
        <v>2.8032407407407367E-2</v>
      </c>
      <c r="I23" s="510" t="s">
        <v>170</v>
      </c>
      <c r="J23" s="511" t="s">
        <v>171</v>
      </c>
      <c r="K23" s="511" t="s">
        <v>170</v>
      </c>
      <c r="L23" s="512" t="s">
        <v>171</v>
      </c>
      <c r="M23" s="511" t="s">
        <v>172</v>
      </c>
      <c r="N23" s="513" t="s">
        <v>173</v>
      </c>
      <c r="O23" s="514">
        <v>0</v>
      </c>
      <c r="P23" s="513" t="s">
        <v>174</v>
      </c>
      <c r="Q23" s="513" t="s">
        <v>175</v>
      </c>
      <c r="R23" s="634">
        <v>6</v>
      </c>
      <c r="S23" s="716">
        <v>385</v>
      </c>
      <c r="T23" s="364"/>
      <c r="U23" s="364"/>
      <c r="V23" s="364"/>
    </row>
    <row r="24" spans="1:22">
      <c r="A24" s="727"/>
      <c r="B24" s="618"/>
      <c r="C24" s="623"/>
      <c r="D24" s="445" t="s">
        <v>181</v>
      </c>
      <c r="E24" s="339"/>
      <c r="F24" s="632"/>
      <c r="G24" s="632"/>
      <c r="H24" s="733"/>
      <c r="I24" s="351"/>
      <c r="J24" s="352"/>
      <c r="K24" s="516">
        <v>3</v>
      </c>
      <c r="L24" s="517">
        <v>2</v>
      </c>
      <c r="M24" s="519"/>
      <c r="N24" s="525">
        <v>6</v>
      </c>
      <c r="O24" s="719">
        <v>0</v>
      </c>
      <c r="P24" s="519"/>
      <c r="Q24" s="345">
        <v>2</v>
      </c>
      <c r="R24" s="635"/>
      <c r="S24" s="717"/>
      <c r="T24" s="364"/>
      <c r="U24" s="364"/>
      <c r="V24" s="364"/>
    </row>
    <row r="25" spans="1:22" ht="15.75" thickBot="1">
      <c r="A25" s="728"/>
      <c r="B25" s="729"/>
      <c r="C25" s="730"/>
      <c r="D25" s="355" t="s">
        <v>179</v>
      </c>
      <c r="E25" s="346"/>
      <c r="F25" s="731"/>
      <c r="G25" s="731"/>
      <c r="H25" s="734"/>
      <c r="I25" s="721">
        <v>0</v>
      </c>
      <c r="J25" s="722"/>
      <c r="K25" s="723">
        <v>5</v>
      </c>
      <c r="L25" s="721"/>
      <c r="M25" s="520">
        <v>0</v>
      </c>
      <c r="N25" s="520">
        <v>300</v>
      </c>
      <c r="O25" s="720"/>
      <c r="P25" s="520">
        <v>0</v>
      </c>
      <c r="Q25" s="521">
        <v>80</v>
      </c>
      <c r="R25" s="636"/>
      <c r="S25" s="718"/>
      <c r="T25" s="364"/>
      <c r="U25" s="364"/>
      <c r="V25" s="364"/>
    </row>
    <row r="26" spans="1:22" ht="38.25">
      <c r="A26" s="726">
        <v>3</v>
      </c>
      <c r="B26" s="617" t="s">
        <v>408</v>
      </c>
      <c r="C26" s="622" t="s">
        <v>383</v>
      </c>
      <c r="D26" s="349" t="s">
        <v>503</v>
      </c>
      <c r="E26" s="333"/>
      <c r="F26" s="631">
        <v>0.42222222222222222</v>
      </c>
      <c r="G26" s="631">
        <v>0.45561342592592591</v>
      </c>
      <c r="H26" s="732">
        <v>3.3391203703703687E-2</v>
      </c>
      <c r="I26" s="510" t="s">
        <v>170</v>
      </c>
      <c r="J26" s="511" t="s">
        <v>171</v>
      </c>
      <c r="K26" s="511" t="s">
        <v>170</v>
      </c>
      <c r="L26" s="512" t="s">
        <v>171</v>
      </c>
      <c r="M26" s="511" t="s">
        <v>172</v>
      </c>
      <c r="N26" s="513" t="s">
        <v>173</v>
      </c>
      <c r="O26" s="514">
        <v>0</v>
      </c>
      <c r="P26" s="513" t="s">
        <v>174</v>
      </c>
      <c r="Q26" s="513" t="s">
        <v>175</v>
      </c>
      <c r="R26" s="634">
        <v>6</v>
      </c>
      <c r="S26" s="716">
        <v>385</v>
      </c>
      <c r="T26" s="364"/>
      <c r="U26" s="364"/>
      <c r="V26" s="364"/>
    </row>
    <row r="27" spans="1:22">
      <c r="A27" s="727"/>
      <c r="B27" s="618"/>
      <c r="C27" s="623"/>
      <c r="D27" s="445" t="s">
        <v>504</v>
      </c>
      <c r="E27" s="339"/>
      <c r="F27" s="632"/>
      <c r="G27" s="632"/>
      <c r="H27" s="733"/>
      <c r="I27" s="351"/>
      <c r="J27" s="352"/>
      <c r="K27" s="516">
        <v>5</v>
      </c>
      <c r="L27" s="517">
        <v>0</v>
      </c>
      <c r="M27" s="519"/>
      <c r="N27" s="525">
        <v>6</v>
      </c>
      <c r="O27" s="719">
        <v>0</v>
      </c>
      <c r="P27" s="519"/>
      <c r="Q27" s="345">
        <v>3</v>
      </c>
      <c r="R27" s="635"/>
      <c r="S27" s="717"/>
      <c r="T27" s="364"/>
      <c r="U27" s="364"/>
      <c r="V27" s="364"/>
    </row>
    <row r="28" spans="1:22" ht="15.75" thickBot="1">
      <c r="A28" s="728"/>
      <c r="B28" s="729"/>
      <c r="C28" s="730"/>
      <c r="D28" s="355" t="s">
        <v>505</v>
      </c>
      <c r="E28" s="346"/>
      <c r="F28" s="731"/>
      <c r="G28" s="731"/>
      <c r="H28" s="734"/>
      <c r="I28" s="721">
        <v>0</v>
      </c>
      <c r="J28" s="722"/>
      <c r="K28" s="723">
        <v>25</v>
      </c>
      <c r="L28" s="721"/>
      <c r="M28" s="520">
        <v>0</v>
      </c>
      <c r="N28" s="520">
        <v>300</v>
      </c>
      <c r="O28" s="720"/>
      <c r="P28" s="520">
        <v>0</v>
      </c>
      <c r="Q28" s="521">
        <v>60</v>
      </c>
      <c r="R28" s="636"/>
      <c r="S28" s="718"/>
      <c r="T28" s="364"/>
      <c r="U28" s="364"/>
      <c r="V28" s="364"/>
    </row>
    <row r="29" spans="1:22" ht="38.25">
      <c r="A29" s="726">
        <v>4</v>
      </c>
      <c r="B29" s="684" t="s">
        <v>404</v>
      </c>
      <c r="C29" s="687" t="s">
        <v>383</v>
      </c>
      <c r="D29" s="349" t="s">
        <v>506</v>
      </c>
      <c r="E29" s="333"/>
      <c r="F29" s="690">
        <v>0.41666666666666669</v>
      </c>
      <c r="G29" s="690">
        <v>0.45567129629629632</v>
      </c>
      <c r="H29" s="757">
        <v>3.9004629629629639E-2</v>
      </c>
      <c r="I29" s="510" t="s">
        <v>170</v>
      </c>
      <c r="J29" s="511" t="s">
        <v>171</v>
      </c>
      <c r="K29" s="511" t="s">
        <v>170</v>
      </c>
      <c r="L29" s="512" t="s">
        <v>171</v>
      </c>
      <c r="M29" s="511" t="s">
        <v>172</v>
      </c>
      <c r="N29" s="513" t="s">
        <v>173</v>
      </c>
      <c r="O29" s="514">
        <v>0</v>
      </c>
      <c r="P29" s="513" t="s">
        <v>174</v>
      </c>
      <c r="Q29" s="513" t="s">
        <v>175</v>
      </c>
      <c r="R29" s="634">
        <v>6</v>
      </c>
      <c r="S29" s="739">
        <v>355</v>
      </c>
      <c r="T29" s="364"/>
      <c r="U29" s="364"/>
      <c r="V29" s="364"/>
    </row>
    <row r="30" spans="1:22">
      <c r="A30" s="727"/>
      <c r="B30" s="685"/>
      <c r="C30" s="688"/>
      <c r="D30" s="445" t="s">
        <v>507</v>
      </c>
      <c r="E30" s="339"/>
      <c r="F30" s="691"/>
      <c r="G30" s="691"/>
      <c r="H30" s="758"/>
      <c r="I30" s="351"/>
      <c r="J30" s="352"/>
      <c r="K30" s="519">
        <v>4</v>
      </c>
      <c r="L30" s="524">
        <v>1</v>
      </c>
      <c r="M30" s="519"/>
      <c r="N30" s="525">
        <v>6</v>
      </c>
      <c r="O30" s="719">
        <v>0</v>
      </c>
      <c r="P30" s="519"/>
      <c r="Q30" s="345">
        <v>4</v>
      </c>
      <c r="R30" s="635"/>
      <c r="S30" s="740"/>
      <c r="T30" s="364"/>
      <c r="U30" s="364"/>
      <c r="V30" s="364"/>
    </row>
    <row r="31" spans="1:22" ht="15.75" thickBot="1">
      <c r="A31" s="728"/>
      <c r="B31" s="686"/>
      <c r="C31" s="689"/>
      <c r="D31" s="355" t="s">
        <v>508</v>
      </c>
      <c r="E31" s="346"/>
      <c r="F31" s="692"/>
      <c r="G31" s="692"/>
      <c r="H31" s="759"/>
      <c r="I31" s="723">
        <v>0</v>
      </c>
      <c r="J31" s="722"/>
      <c r="K31" s="723">
        <v>15</v>
      </c>
      <c r="L31" s="722"/>
      <c r="M31" s="520">
        <v>0</v>
      </c>
      <c r="N31" s="520">
        <v>300</v>
      </c>
      <c r="O31" s="720"/>
      <c r="P31" s="520">
        <v>0</v>
      </c>
      <c r="Q31" s="521">
        <v>40</v>
      </c>
      <c r="R31" s="636"/>
      <c r="S31" s="741"/>
      <c r="T31" s="364"/>
      <c r="U31" s="364"/>
      <c r="V31" s="364"/>
    </row>
    <row r="32" spans="1:22" ht="38.25">
      <c r="A32" s="726">
        <v>5</v>
      </c>
      <c r="B32" s="617" t="s">
        <v>492</v>
      </c>
      <c r="C32" s="622" t="s">
        <v>492</v>
      </c>
      <c r="D32" s="349" t="s">
        <v>509</v>
      </c>
      <c r="E32" s="333"/>
      <c r="F32" s="631">
        <v>0.43333333333333335</v>
      </c>
      <c r="G32" s="631">
        <v>0.47222222222222227</v>
      </c>
      <c r="H32" s="732">
        <v>3.8888888888888917E-2</v>
      </c>
      <c r="I32" s="510" t="s">
        <v>170</v>
      </c>
      <c r="J32" s="511" t="s">
        <v>171</v>
      </c>
      <c r="K32" s="511" t="s">
        <v>170</v>
      </c>
      <c r="L32" s="512" t="s">
        <v>171</v>
      </c>
      <c r="M32" s="511" t="s">
        <v>172</v>
      </c>
      <c r="N32" s="513" t="s">
        <v>173</v>
      </c>
      <c r="O32" s="514">
        <v>0</v>
      </c>
      <c r="P32" s="513" t="s">
        <v>174</v>
      </c>
      <c r="Q32" s="513" t="s">
        <v>175</v>
      </c>
      <c r="R32" s="634">
        <v>6</v>
      </c>
      <c r="S32" s="716">
        <v>355</v>
      </c>
      <c r="T32" s="364"/>
      <c r="U32" s="364"/>
      <c r="V32" s="364"/>
    </row>
    <row r="33" spans="1:22">
      <c r="A33" s="727"/>
      <c r="B33" s="618"/>
      <c r="C33" s="623"/>
      <c r="D33" s="445" t="s">
        <v>510</v>
      </c>
      <c r="E33" s="339"/>
      <c r="F33" s="632"/>
      <c r="G33" s="632"/>
      <c r="H33" s="733"/>
      <c r="I33" s="351"/>
      <c r="J33" s="352"/>
      <c r="K33" s="516">
        <v>4</v>
      </c>
      <c r="L33" s="517">
        <v>1</v>
      </c>
      <c r="M33" s="356"/>
      <c r="N33" s="525">
        <v>6</v>
      </c>
      <c r="O33" s="719">
        <v>0</v>
      </c>
      <c r="P33" s="519"/>
      <c r="Q33" s="345">
        <v>4</v>
      </c>
      <c r="R33" s="635"/>
      <c r="S33" s="717"/>
      <c r="T33" s="364"/>
      <c r="U33" s="364"/>
      <c r="V33" s="364"/>
    </row>
    <row r="34" spans="1:22" ht="15.75" thickBot="1">
      <c r="A34" s="728"/>
      <c r="B34" s="729"/>
      <c r="C34" s="730"/>
      <c r="D34" s="355" t="s">
        <v>511</v>
      </c>
      <c r="E34" s="346"/>
      <c r="F34" s="731"/>
      <c r="G34" s="731"/>
      <c r="H34" s="734"/>
      <c r="I34" s="721">
        <v>0</v>
      </c>
      <c r="J34" s="722"/>
      <c r="K34" s="723">
        <v>15</v>
      </c>
      <c r="L34" s="721"/>
      <c r="M34" s="520">
        <v>0</v>
      </c>
      <c r="N34" s="520">
        <v>300</v>
      </c>
      <c r="O34" s="720"/>
      <c r="P34" s="520">
        <v>0</v>
      </c>
      <c r="Q34" s="521">
        <v>40</v>
      </c>
      <c r="R34" s="636"/>
      <c r="S34" s="718"/>
      <c r="T34" s="364"/>
      <c r="U34" s="364"/>
      <c r="V34" s="364"/>
    </row>
    <row r="35" spans="1:22" ht="38.25">
      <c r="A35" s="726">
        <v>6</v>
      </c>
      <c r="B35" s="752" t="s">
        <v>512</v>
      </c>
      <c r="C35" s="755" t="s">
        <v>513</v>
      </c>
      <c r="D35" s="349" t="s">
        <v>514</v>
      </c>
      <c r="E35" s="393"/>
      <c r="F35" s="632">
        <v>0.45</v>
      </c>
      <c r="G35" s="651">
        <v>0.49027777777777781</v>
      </c>
      <c r="H35" s="732">
        <v>4.0277777777777801E-2</v>
      </c>
      <c r="I35" s="529" t="s">
        <v>170</v>
      </c>
      <c r="J35" s="530" t="s">
        <v>171</v>
      </c>
      <c r="K35" s="531" t="s">
        <v>170</v>
      </c>
      <c r="L35" s="532" t="s">
        <v>171</v>
      </c>
      <c r="M35" s="530" t="s">
        <v>172</v>
      </c>
      <c r="N35" s="533" t="s">
        <v>173</v>
      </c>
      <c r="O35" s="514">
        <v>0</v>
      </c>
      <c r="P35" s="533" t="s">
        <v>174</v>
      </c>
      <c r="Q35" s="513" t="s">
        <v>175</v>
      </c>
      <c r="R35" s="634">
        <v>6</v>
      </c>
      <c r="S35" s="716">
        <v>320</v>
      </c>
      <c r="T35" s="364"/>
      <c r="U35" s="364"/>
      <c r="V35" s="364"/>
    </row>
    <row r="36" spans="1:22">
      <c r="A36" s="727"/>
      <c r="B36" s="752"/>
      <c r="C36" s="755"/>
      <c r="D36" s="361" t="s">
        <v>515</v>
      </c>
      <c r="E36" s="339"/>
      <c r="F36" s="632"/>
      <c r="G36" s="651"/>
      <c r="H36" s="733"/>
      <c r="I36" s="351"/>
      <c r="J36" s="352"/>
      <c r="K36" s="362">
        <v>0</v>
      </c>
      <c r="L36" s="363">
        <v>0</v>
      </c>
      <c r="M36" s="389"/>
      <c r="N36" s="525">
        <v>6</v>
      </c>
      <c r="O36" s="724">
        <v>0</v>
      </c>
      <c r="P36" s="527"/>
      <c r="Q36" s="345">
        <v>5</v>
      </c>
      <c r="R36" s="635"/>
      <c r="S36" s="717"/>
      <c r="T36" s="364"/>
      <c r="U36" s="364"/>
      <c r="V36" s="364"/>
    </row>
    <row r="37" spans="1:22" ht="15.75" thickBot="1">
      <c r="A37" s="728"/>
      <c r="B37" s="753"/>
      <c r="C37" s="756"/>
      <c r="D37" s="355" t="s">
        <v>516</v>
      </c>
      <c r="E37" s="346"/>
      <c r="F37" s="731"/>
      <c r="G37" s="735"/>
      <c r="H37" s="734"/>
      <c r="I37" s="721">
        <v>0</v>
      </c>
      <c r="J37" s="722"/>
      <c r="K37" s="723">
        <v>0</v>
      </c>
      <c r="L37" s="721"/>
      <c r="M37" s="528">
        <v>0</v>
      </c>
      <c r="N37" s="528">
        <v>300</v>
      </c>
      <c r="O37" s="725"/>
      <c r="P37" s="520">
        <v>0</v>
      </c>
      <c r="Q37" s="521">
        <v>20</v>
      </c>
      <c r="R37" s="636"/>
      <c r="S37" s="718"/>
      <c r="T37" s="364"/>
      <c r="U37" s="364"/>
      <c r="V37" s="364"/>
    </row>
    <row r="38" spans="1:22" ht="38.25">
      <c r="A38" s="726">
        <v>7</v>
      </c>
      <c r="B38" s="617" t="s">
        <v>517</v>
      </c>
      <c r="C38" s="622" t="s">
        <v>517</v>
      </c>
      <c r="D38" s="349" t="s">
        <v>518</v>
      </c>
      <c r="E38" s="333"/>
      <c r="F38" s="631">
        <v>0.43888888888888888</v>
      </c>
      <c r="G38" s="656">
        <v>0.5131944444444444</v>
      </c>
      <c r="H38" s="732">
        <v>7.4305555555555514E-2</v>
      </c>
      <c r="I38" s="510" t="s">
        <v>170</v>
      </c>
      <c r="J38" s="511" t="s">
        <v>171</v>
      </c>
      <c r="K38" s="511" t="s">
        <v>170</v>
      </c>
      <c r="L38" s="512" t="s">
        <v>171</v>
      </c>
      <c r="M38" s="511" t="s">
        <v>172</v>
      </c>
      <c r="N38" s="513" t="s">
        <v>173</v>
      </c>
      <c r="O38" s="514">
        <v>0</v>
      </c>
      <c r="P38" s="513" t="s">
        <v>174</v>
      </c>
      <c r="Q38" s="513" t="s">
        <v>175</v>
      </c>
      <c r="R38" s="634">
        <v>6</v>
      </c>
      <c r="S38" s="716">
        <v>315</v>
      </c>
      <c r="T38" s="364"/>
      <c r="U38" s="364"/>
      <c r="V38" s="364"/>
    </row>
    <row r="39" spans="1:22">
      <c r="A39" s="727"/>
      <c r="B39" s="618"/>
      <c r="C39" s="623"/>
      <c r="D39" s="445" t="s">
        <v>519</v>
      </c>
      <c r="E39" s="339"/>
      <c r="F39" s="632"/>
      <c r="G39" s="651"/>
      <c r="H39" s="733"/>
      <c r="I39" s="351"/>
      <c r="J39" s="352"/>
      <c r="K39" s="516">
        <v>3</v>
      </c>
      <c r="L39" s="517">
        <v>2</v>
      </c>
      <c r="M39" s="389"/>
      <c r="N39" s="525">
        <v>6</v>
      </c>
      <c r="O39" s="724">
        <v>0</v>
      </c>
      <c r="P39" s="527"/>
      <c r="Q39" s="345">
        <v>6</v>
      </c>
      <c r="R39" s="635"/>
      <c r="S39" s="717"/>
      <c r="T39" s="364"/>
      <c r="U39" s="364"/>
      <c r="V39" s="364"/>
    </row>
    <row r="40" spans="1:22" ht="15.75" thickBot="1">
      <c r="A40" s="728"/>
      <c r="B40" s="729"/>
      <c r="C40" s="730"/>
      <c r="D40" s="355" t="s">
        <v>520</v>
      </c>
      <c r="E40" s="346"/>
      <c r="F40" s="731"/>
      <c r="G40" s="735"/>
      <c r="H40" s="734"/>
      <c r="I40" s="721">
        <v>0</v>
      </c>
      <c r="J40" s="722"/>
      <c r="K40" s="723">
        <v>5</v>
      </c>
      <c r="L40" s="721"/>
      <c r="M40" s="528">
        <v>0</v>
      </c>
      <c r="N40" s="528">
        <v>300</v>
      </c>
      <c r="O40" s="725"/>
      <c r="P40" s="520">
        <v>0</v>
      </c>
      <c r="Q40" s="521">
        <v>10</v>
      </c>
      <c r="R40" s="636"/>
      <c r="S40" s="718"/>
      <c r="T40" s="364"/>
      <c r="U40" s="364"/>
      <c r="V40" s="364"/>
    </row>
    <row r="41" spans="1:22" ht="18.75" thickBot="1">
      <c r="A41" s="736" t="s">
        <v>66</v>
      </c>
      <c r="B41" s="737"/>
      <c r="C41" s="737"/>
      <c r="D41" s="737"/>
      <c r="E41" s="737"/>
      <c r="F41" s="737"/>
      <c r="G41" s="737"/>
      <c r="H41" s="737"/>
      <c r="I41" s="737"/>
      <c r="J41" s="737"/>
      <c r="K41" s="737"/>
      <c r="L41" s="737"/>
      <c r="M41" s="737"/>
      <c r="N41" s="737"/>
      <c r="O41" s="737"/>
      <c r="P41" s="737"/>
      <c r="Q41" s="737"/>
      <c r="R41" s="737"/>
      <c r="S41" s="737"/>
      <c r="T41" s="737"/>
      <c r="U41" s="737"/>
      <c r="V41" s="737"/>
    </row>
    <row r="42" spans="1:22" ht="38.25">
      <c r="A42" s="726">
        <v>1</v>
      </c>
      <c r="B42" s="617" t="s">
        <v>383</v>
      </c>
      <c r="C42" s="622" t="s">
        <v>383</v>
      </c>
      <c r="D42" s="349" t="s">
        <v>521</v>
      </c>
      <c r="E42" s="333"/>
      <c r="F42" s="631">
        <v>0.41805555555555557</v>
      </c>
      <c r="G42" s="631">
        <v>0.53680555555555554</v>
      </c>
      <c r="H42" s="732">
        <v>0.11874999999999997</v>
      </c>
      <c r="I42" s="510" t="s">
        <v>170</v>
      </c>
      <c r="J42" s="511" t="s">
        <v>171</v>
      </c>
      <c r="K42" s="511" t="s">
        <v>170</v>
      </c>
      <c r="L42" s="512" t="s">
        <v>171</v>
      </c>
      <c r="M42" s="511" t="s">
        <v>172</v>
      </c>
      <c r="N42" s="513" t="s">
        <v>173</v>
      </c>
      <c r="O42" s="514">
        <v>0</v>
      </c>
      <c r="P42" s="513" t="s">
        <v>174</v>
      </c>
      <c r="Q42" s="513" t="s">
        <v>175</v>
      </c>
      <c r="R42" s="634">
        <v>7</v>
      </c>
      <c r="S42" s="716">
        <v>485</v>
      </c>
      <c r="T42" s="640">
        <v>0.16666666666666666</v>
      </c>
      <c r="U42" s="641"/>
      <c r="V42" s="644">
        <v>0.25</v>
      </c>
    </row>
    <row r="43" spans="1:22" ht="15.75" thickBot="1">
      <c r="A43" s="727"/>
      <c r="B43" s="618"/>
      <c r="C43" s="623"/>
      <c r="D43" s="445" t="s">
        <v>522</v>
      </c>
      <c r="E43" s="339"/>
      <c r="F43" s="632"/>
      <c r="G43" s="632"/>
      <c r="H43" s="733"/>
      <c r="I43" s="351"/>
      <c r="J43" s="352">
        <v>1</v>
      </c>
      <c r="K43" s="519">
        <v>9</v>
      </c>
      <c r="L43" s="524">
        <v>1</v>
      </c>
      <c r="M43" s="519"/>
      <c r="N43" s="525">
        <v>7</v>
      </c>
      <c r="O43" s="719">
        <v>0</v>
      </c>
      <c r="P43" s="519"/>
      <c r="Q43" s="345">
        <v>1</v>
      </c>
      <c r="R43" s="635"/>
      <c r="S43" s="717"/>
      <c r="T43" s="642"/>
      <c r="U43" s="643"/>
      <c r="V43" s="645"/>
    </row>
    <row r="44" spans="1:22" ht="15.75" thickBot="1">
      <c r="A44" s="728"/>
      <c r="B44" s="729"/>
      <c r="C44" s="730"/>
      <c r="D44" s="355" t="s">
        <v>193</v>
      </c>
      <c r="E44" s="346"/>
      <c r="F44" s="731"/>
      <c r="G44" s="731"/>
      <c r="H44" s="734"/>
      <c r="I44" s="721">
        <v>-5</v>
      </c>
      <c r="J44" s="722"/>
      <c r="K44" s="723">
        <v>40</v>
      </c>
      <c r="L44" s="721"/>
      <c r="M44" s="520">
        <v>0</v>
      </c>
      <c r="N44" s="520">
        <v>350</v>
      </c>
      <c r="O44" s="720"/>
      <c r="P44" s="520">
        <v>0</v>
      </c>
      <c r="Q44" s="521">
        <v>100</v>
      </c>
      <c r="R44" s="636"/>
      <c r="S44" s="718"/>
      <c r="T44" s="364"/>
      <c r="U44" s="364"/>
      <c r="V44" s="364"/>
    </row>
    <row r="45" spans="1:22" ht="38.25">
      <c r="A45" s="726">
        <v>2</v>
      </c>
      <c r="B45" s="617" t="s">
        <v>523</v>
      </c>
      <c r="C45" s="622" t="s">
        <v>523</v>
      </c>
      <c r="D45" s="349" t="s">
        <v>524</v>
      </c>
      <c r="E45" s="333"/>
      <c r="F45" s="631">
        <v>0.42430555555555555</v>
      </c>
      <c r="G45" s="631">
        <v>0.58819444444444446</v>
      </c>
      <c r="H45" s="732">
        <v>0.16388888888888892</v>
      </c>
      <c r="I45" s="510" t="s">
        <v>170</v>
      </c>
      <c r="J45" s="511" t="s">
        <v>171</v>
      </c>
      <c r="K45" s="511" t="s">
        <v>170</v>
      </c>
      <c r="L45" s="512" t="s">
        <v>171</v>
      </c>
      <c r="M45" s="511" t="s">
        <v>172</v>
      </c>
      <c r="N45" s="513" t="s">
        <v>173</v>
      </c>
      <c r="O45" s="514">
        <v>0</v>
      </c>
      <c r="P45" s="513" t="s">
        <v>174</v>
      </c>
      <c r="Q45" s="513" t="s">
        <v>175</v>
      </c>
      <c r="R45" s="634">
        <v>6</v>
      </c>
      <c r="S45" s="716">
        <v>410</v>
      </c>
      <c r="T45" s="364"/>
      <c r="U45" s="364"/>
      <c r="V45" s="364"/>
    </row>
    <row r="46" spans="1:22">
      <c r="A46" s="727"/>
      <c r="B46" s="618"/>
      <c r="C46" s="623"/>
      <c r="D46" s="445" t="s">
        <v>525</v>
      </c>
      <c r="E46" s="339"/>
      <c r="F46" s="632"/>
      <c r="G46" s="632"/>
      <c r="H46" s="733"/>
      <c r="I46" s="351">
        <v>1</v>
      </c>
      <c r="J46" s="352"/>
      <c r="K46" s="516">
        <v>6</v>
      </c>
      <c r="L46" s="517">
        <v>4</v>
      </c>
      <c r="M46" s="519"/>
      <c r="N46" s="525">
        <v>6</v>
      </c>
      <c r="O46" s="719">
        <v>0</v>
      </c>
      <c r="P46" s="519"/>
      <c r="Q46" s="345">
        <v>2</v>
      </c>
      <c r="R46" s="635"/>
      <c r="S46" s="717"/>
      <c r="T46" s="364"/>
      <c r="U46" s="364"/>
      <c r="V46" s="364"/>
    </row>
    <row r="47" spans="1:22" ht="15.75" thickBot="1">
      <c r="A47" s="728"/>
      <c r="B47" s="729"/>
      <c r="C47" s="730"/>
      <c r="D47" s="355" t="s">
        <v>526</v>
      </c>
      <c r="E47" s="346"/>
      <c r="F47" s="731"/>
      <c r="G47" s="731"/>
      <c r="H47" s="734"/>
      <c r="I47" s="721">
        <v>20</v>
      </c>
      <c r="J47" s="722"/>
      <c r="K47" s="723">
        <v>10</v>
      </c>
      <c r="L47" s="721"/>
      <c r="M47" s="520">
        <v>0</v>
      </c>
      <c r="N47" s="520">
        <v>300</v>
      </c>
      <c r="O47" s="720"/>
      <c r="P47" s="520">
        <v>0</v>
      </c>
      <c r="Q47" s="521">
        <v>80</v>
      </c>
      <c r="R47" s="636"/>
      <c r="S47" s="718"/>
      <c r="T47" s="364"/>
      <c r="U47" s="364"/>
      <c r="V47" s="364"/>
    </row>
    <row r="48" spans="1:22" ht="18.75" thickBot="1">
      <c r="A48" s="736" t="s">
        <v>35</v>
      </c>
      <c r="B48" s="737"/>
      <c r="C48" s="737"/>
      <c r="D48" s="737"/>
      <c r="E48" s="737"/>
      <c r="F48" s="737"/>
      <c r="G48" s="737"/>
      <c r="H48" s="737"/>
      <c r="I48" s="737"/>
      <c r="J48" s="737"/>
      <c r="K48" s="737"/>
      <c r="L48" s="737"/>
      <c r="M48" s="737"/>
      <c r="N48" s="737"/>
      <c r="O48" s="737"/>
      <c r="P48" s="737"/>
      <c r="Q48" s="737"/>
      <c r="R48" s="737"/>
      <c r="S48" s="737"/>
      <c r="T48" s="737"/>
      <c r="U48" s="737"/>
      <c r="V48" s="737"/>
    </row>
    <row r="49" spans="1:22" ht="38.25">
      <c r="A49" s="726">
        <v>1</v>
      </c>
      <c r="B49" s="617" t="s">
        <v>383</v>
      </c>
      <c r="C49" s="622" t="s">
        <v>383</v>
      </c>
      <c r="D49" s="349" t="s">
        <v>527</v>
      </c>
      <c r="E49" s="333"/>
      <c r="F49" s="631">
        <v>0.41944444444444445</v>
      </c>
      <c r="G49" s="631">
        <v>0.53125</v>
      </c>
      <c r="H49" s="732">
        <v>0.11180555555555555</v>
      </c>
      <c r="I49" s="510" t="s">
        <v>170</v>
      </c>
      <c r="J49" s="511" t="s">
        <v>171</v>
      </c>
      <c r="K49" s="511" t="s">
        <v>170</v>
      </c>
      <c r="L49" s="512" t="s">
        <v>171</v>
      </c>
      <c r="M49" s="511" t="s">
        <v>172</v>
      </c>
      <c r="N49" s="513" t="s">
        <v>173</v>
      </c>
      <c r="O49" s="514">
        <v>0</v>
      </c>
      <c r="P49" s="513" t="s">
        <v>174</v>
      </c>
      <c r="Q49" s="513" t="s">
        <v>175</v>
      </c>
      <c r="R49" s="634">
        <v>8</v>
      </c>
      <c r="S49" s="716">
        <v>610</v>
      </c>
      <c r="T49" s="640">
        <v>0.16666666666666666</v>
      </c>
      <c r="U49" s="641"/>
      <c r="V49" s="644">
        <v>0.25</v>
      </c>
    </row>
    <row r="50" spans="1:22" ht="15.75" thickBot="1">
      <c r="A50" s="727"/>
      <c r="B50" s="618"/>
      <c r="C50" s="623"/>
      <c r="D50" s="445" t="s">
        <v>528</v>
      </c>
      <c r="E50" s="339"/>
      <c r="F50" s="632"/>
      <c r="G50" s="632"/>
      <c r="H50" s="733"/>
      <c r="I50" s="351">
        <v>1</v>
      </c>
      <c r="J50" s="352"/>
      <c r="K50" s="519">
        <v>10</v>
      </c>
      <c r="L50" s="524">
        <v>0</v>
      </c>
      <c r="M50" s="519">
        <v>2</v>
      </c>
      <c r="N50" s="525">
        <v>8</v>
      </c>
      <c r="O50" s="719">
        <v>0</v>
      </c>
      <c r="P50" s="519"/>
      <c r="Q50" s="345">
        <v>1</v>
      </c>
      <c r="R50" s="635"/>
      <c r="S50" s="717"/>
      <c r="T50" s="642"/>
      <c r="U50" s="643"/>
      <c r="V50" s="645"/>
    </row>
    <row r="51" spans="1:22" ht="15.75" thickBot="1">
      <c r="A51" s="728"/>
      <c r="B51" s="729"/>
      <c r="C51" s="730"/>
      <c r="D51" s="355" t="s">
        <v>529</v>
      </c>
      <c r="E51" s="346"/>
      <c r="F51" s="731"/>
      <c r="G51" s="731"/>
      <c r="H51" s="734"/>
      <c r="I51" s="721">
        <v>20</v>
      </c>
      <c r="J51" s="722"/>
      <c r="K51" s="723">
        <v>50</v>
      </c>
      <c r="L51" s="721"/>
      <c r="M51" s="520">
        <v>40</v>
      </c>
      <c r="N51" s="520">
        <v>400</v>
      </c>
      <c r="O51" s="720"/>
      <c r="P51" s="520">
        <v>0</v>
      </c>
      <c r="Q51" s="521">
        <v>100</v>
      </c>
      <c r="R51" s="636"/>
      <c r="S51" s="718"/>
      <c r="T51" s="364"/>
      <c r="U51" s="364"/>
      <c r="V51" s="364"/>
    </row>
    <row r="52" spans="1:22" ht="38.25">
      <c r="A52" s="726">
        <v>2</v>
      </c>
      <c r="B52" s="617" t="s">
        <v>523</v>
      </c>
      <c r="C52" s="622" t="s">
        <v>523</v>
      </c>
      <c r="D52" s="349" t="s">
        <v>530</v>
      </c>
      <c r="E52" s="333"/>
      <c r="F52" s="631">
        <v>0.42499999999999999</v>
      </c>
      <c r="G52" s="631">
        <v>0.58819444444444446</v>
      </c>
      <c r="H52" s="732">
        <v>0.16319444444444448</v>
      </c>
      <c r="I52" s="510" t="s">
        <v>170</v>
      </c>
      <c r="J52" s="511" t="s">
        <v>171</v>
      </c>
      <c r="K52" s="511" t="s">
        <v>170</v>
      </c>
      <c r="L52" s="512" t="s">
        <v>171</v>
      </c>
      <c r="M52" s="511" t="s">
        <v>172</v>
      </c>
      <c r="N52" s="513" t="s">
        <v>173</v>
      </c>
      <c r="O52" s="514">
        <v>0</v>
      </c>
      <c r="P52" s="513" t="s">
        <v>174</v>
      </c>
      <c r="Q52" s="513" t="s">
        <v>175</v>
      </c>
      <c r="R52" s="634">
        <v>4</v>
      </c>
      <c r="S52" s="716">
        <v>300</v>
      </c>
      <c r="T52" s="364"/>
      <c r="U52" s="364"/>
      <c r="V52" s="364"/>
    </row>
    <row r="53" spans="1:22">
      <c r="A53" s="727"/>
      <c r="B53" s="618"/>
      <c r="C53" s="623"/>
      <c r="D53" s="445" t="s">
        <v>531</v>
      </c>
      <c r="E53" s="339"/>
      <c r="F53" s="632"/>
      <c r="G53" s="632"/>
      <c r="H53" s="733"/>
      <c r="I53" s="351">
        <v>1</v>
      </c>
      <c r="J53" s="352"/>
      <c r="K53" s="516">
        <v>7</v>
      </c>
      <c r="L53" s="517">
        <v>3</v>
      </c>
      <c r="M53" s="519">
        <v>0</v>
      </c>
      <c r="N53" s="525">
        <v>4</v>
      </c>
      <c r="O53" s="719">
        <v>0</v>
      </c>
      <c r="P53" s="519"/>
      <c r="Q53" s="345">
        <v>3</v>
      </c>
      <c r="R53" s="635"/>
      <c r="S53" s="717"/>
      <c r="T53" s="364"/>
      <c r="U53" s="364"/>
      <c r="V53" s="364"/>
    </row>
    <row r="54" spans="1:22" ht="15.75" thickBot="1">
      <c r="A54" s="728"/>
      <c r="B54" s="729"/>
      <c r="C54" s="730"/>
      <c r="D54" s="355" t="s">
        <v>532</v>
      </c>
      <c r="E54" s="346"/>
      <c r="F54" s="731"/>
      <c r="G54" s="731"/>
      <c r="H54" s="734"/>
      <c r="I54" s="721">
        <v>20</v>
      </c>
      <c r="J54" s="722"/>
      <c r="K54" s="723">
        <v>20</v>
      </c>
      <c r="L54" s="721"/>
      <c r="M54" s="520">
        <v>0</v>
      </c>
      <c r="N54" s="520">
        <v>200</v>
      </c>
      <c r="O54" s="720"/>
      <c r="P54" s="520">
        <v>0</v>
      </c>
      <c r="Q54" s="521">
        <v>60</v>
      </c>
      <c r="R54" s="636"/>
      <c r="S54" s="718"/>
      <c r="T54" s="364"/>
      <c r="U54" s="364"/>
      <c r="V54" s="364"/>
    </row>
    <row r="55" spans="1:22" ht="38.25">
      <c r="A55" s="726">
        <v>3</v>
      </c>
      <c r="B55" s="617" t="s">
        <v>517</v>
      </c>
      <c r="C55" s="622" t="s">
        <v>517</v>
      </c>
      <c r="D55" s="349" t="s">
        <v>533</v>
      </c>
      <c r="E55" s="333"/>
      <c r="F55" s="631">
        <v>0.43055555555555558</v>
      </c>
      <c r="G55" s="631">
        <v>0.58750000000000002</v>
      </c>
      <c r="H55" s="732">
        <v>0.15694444444444444</v>
      </c>
      <c r="I55" s="510" t="s">
        <v>170</v>
      </c>
      <c r="J55" s="511" t="s">
        <v>171</v>
      </c>
      <c r="K55" s="511" t="s">
        <v>170</v>
      </c>
      <c r="L55" s="512" t="s">
        <v>171</v>
      </c>
      <c r="M55" s="511" t="s">
        <v>172</v>
      </c>
      <c r="N55" s="513" t="s">
        <v>173</v>
      </c>
      <c r="O55" s="514">
        <v>0</v>
      </c>
      <c r="P55" s="513" t="s">
        <v>174</v>
      </c>
      <c r="Q55" s="513" t="s">
        <v>175</v>
      </c>
      <c r="R55" s="634">
        <v>2</v>
      </c>
      <c r="S55" s="716">
        <v>220</v>
      </c>
      <c r="T55" s="364"/>
      <c r="U55" s="364"/>
      <c r="V55" s="364"/>
    </row>
    <row r="56" spans="1:22">
      <c r="A56" s="727"/>
      <c r="B56" s="618"/>
      <c r="C56" s="623"/>
      <c r="D56" s="445" t="s">
        <v>534</v>
      </c>
      <c r="E56" s="339"/>
      <c r="F56" s="632"/>
      <c r="G56" s="632"/>
      <c r="H56" s="733"/>
      <c r="I56" s="351">
        <v>1</v>
      </c>
      <c r="J56" s="352"/>
      <c r="K56" s="516">
        <v>7</v>
      </c>
      <c r="L56" s="517">
        <v>3</v>
      </c>
      <c r="M56" s="519">
        <v>0</v>
      </c>
      <c r="N56" s="525">
        <v>2</v>
      </c>
      <c r="O56" s="719">
        <v>0</v>
      </c>
      <c r="P56" s="519"/>
      <c r="Q56" s="345">
        <v>2</v>
      </c>
      <c r="R56" s="635"/>
      <c r="S56" s="717"/>
      <c r="T56" s="364"/>
      <c r="U56" s="364"/>
      <c r="V56" s="364"/>
    </row>
    <row r="57" spans="1:22" ht="15.75" thickBot="1">
      <c r="A57" s="728"/>
      <c r="B57" s="729"/>
      <c r="C57" s="730"/>
      <c r="D57" s="355" t="s">
        <v>535</v>
      </c>
      <c r="E57" s="346"/>
      <c r="F57" s="731"/>
      <c r="G57" s="731"/>
      <c r="H57" s="734"/>
      <c r="I57" s="721">
        <v>20</v>
      </c>
      <c r="J57" s="722"/>
      <c r="K57" s="723">
        <v>20</v>
      </c>
      <c r="L57" s="721"/>
      <c r="M57" s="520">
        <v>0</v>
      </c>
      <c r="N57" s="520">
        <v>100</v>
      </c>
      <c r="O57" s="720"/>
      <c r="P57" s="520">
        <v>0</v>
      </c>
      <c r="Q57" s="521">
        <v>80</v>
      </c>
      <c r="R57" s="636"/>
      <c r="S57" s="718"/>
      <c r="T57" s="364"/>
      <c r="U57" s="364"/>
      <c r="V57" s="364"/>
    </row>
    <row r="58" spans="1:22" ht="18.75" thickBot="1">
      <c r="A58" s="736" t="s">
        <v>26</v>
      </c>
      <c r="B58" s="737"/>
      <c r="C58" s="737"/>
      <c r="D58" s="737"/>
      <c r="E58" s="737"/>
      <c r="F58" s="737"/>
      <c r="G58" s="737"/>
      <c r="H58" s="737"/>
      <c r="I58" s="737"/>
      <c r="J58" s="737"/>
      <c r="K58" s="737"/>
      <c r="L58" s="737"/>
      <c r="M58" s="737"/>
      <c r="N58" s="737"/>
      <c r="O58" s="737"/>
      <c r="P58" s="737"/>
      <c r="Q58" s="737"/>
      <c r="R58" s="737"/>
      <c r="S58" s="737"/>
      <c r="T58" s="737"/>
      <c r="U58" s="737"/>
      <c r="V58" s="737"/>
    </row>
    <row r="59" spans="1:22" ht="38.25">
      <c r="A59" s="653">
        <v>1</v>
      </c>
      <c r="B59" s="618" t="s">
        <v>536</v>
      </c>
      <c r="C59" s="623" t="s">
        <v>537</v>
      </c>
      <c r="D59" s="349" t="s">
        <v>538</v>
      </c>
      <c r="E59" s="393"/>
      <c r="F59" s="632">
        <v>0.44861111111111113</v>
      </c>
      <c r="G59" s="651">
        <v>0.56180555555555556</v>
      </c>
      <c r="H59" s="732">
        <v>0.11319444444444443</v>
      </c>
      <c r="I59" s="529" t="s">
        <v>170</v>
      </c>
      <c r="J59" s="530" t="s">
        <v>171</v>
      </c>
      <c r="K59" s="531" t="s">
        <v>170</v>
      </c>
      <c r="L59" s="532" t="s">
        <v>171</v>
      </c>
      <c r="M59" s="530" t="s">
        <v>172</v>
      </c>
      <c r="N59" s="533" t="s">
        <v>173</v>
      </c>
      <c r="O59" s="514">
        <v>0</v>
      </c>
      <c r="P59" s="533" t="s">
        <v>174</v>
      </c>
      <c r="Q59" s="513" t="s">
        <v>175</v>
      </c>
      <c r="R59" s="634">
        <v>9</v>
      </c>
      <c r="S59" s="716">
        <v>670</v>
      </c>
      <c r="T59" s="640">
        <v>0.16666666666666666</v>
      </c>
      <c r="U59" s="641"/>
      <c r="V59" s="644">
        <v>0.25</v>
      </c>
    </row>
    <row r="60" spans="1:22" ht="15.75" thickBot="1">
      <c r="A60" s="653"/>
      <c r="B60" s="618"/>
      <c r="C60" s="623"/>
      <c r="D60" s="361" t="s">
        <v>539</v>
      </c>
      <c r="E60" s="339"/>
      <c r="F60" s="632"/>
      <c r="G60" s="651"/>
      <c r="H60" s="733"/>
      <c r="I60" s="351">
        <v>2</v>
      </c>
      <c r="J60" s="352"/>
      <c r="K60" s="362">
        <v>9</v>
      </c>
      <c r="L60" s="363">
        <v>1</v>
      </c>
      <c r="M60" s="389">
        <v>2</v>
      </c>
      <c r="N60" s="525">
        <v>9</v>
      </c>
      <c r="O60" s="724">
        <v>0</v>
      </c>
      <c r="P60" s="527"/>
      <c r="Q60" s="345">
        <v>1</v>
      </c>
      <c r="R60" s="635"/>
      <c r="S60" s="717"/>
      <c r="T60" s="642"/>
      <c r="U60" s="643"/>
      <c r="V60" s="645"/>
    </row>
    <row r="61" spans="1:22" ht="15.75" thickBot="1">
      <c r="A61" s="653"/>
      <c r="B61" s="729"/>
      <c r="C61" s="730"/>
      <c r="D61" s="355" t="s">
        <v>540</v>
      </c>
      <c r="E61" s="346"/>
      <c r="F61" s="731"/>
      <c r="G61" s="735"/>
      <c r="H61" s="734"/>
      <c r="I61" s="721">
        <v>40</v>
      </c>
      <c r="J61" s="722"/>
      <c r="K61" s="723">
        <v>40</v>
      </c>
      <c r="L61" s="721"/>
      <c r="M61" s="528">
        <v>40</v>
      </c>
      <c r="N61" s="528">
        <v>450</v>
      </c>
      <c r="O61" s="725"/>
      <c r="P61" s="520">
        <v>0</v>
      </c>
      <c r="Q61" s="521">
        <v>100</v>
      </c>
      <c r="R61" s="636"/>
      <c r="S61" s="718"/>
      <c r="T61" s="364"/>
      <c r="U61" s="364"/>
      <c r="V61" s="364"/>
    </row>
    <row r="62" spans="1:22" ht="38.25">
      <c r="A62" s="653">
        <v>2</v>
      </c>
      <c r="B62" s="617" t="s">
        <v>404</v>
      </c>
      <c r="C62" s="622" t="s">
        <v>383</v>
      </c>
      <c r="D62" s="349" t="s">
        <v>541</v>
      </c>
      <c r="E62" s="333"/>
      <c r="F62" s="631">
        <v>0.42638888888888887</v>
      </c>
      <c r="G62" s="631">
        <v>0.56388888888888888</v>
      </c>
      <c r="H62" s="732">
        <v>0.13750000000000001</v>
      </c>
      <c r="I62" s="510" t="s">
        <v>170</v>
      </c>
      <c r="J62" s="511" t="s">
        <v>171</v>
      </c>
      <c r="K62" s="511" t="s">
        <v>170</v>
      </c>
      <c r="L62" s="512" t="s">
        <v>171</v>
      </c>
      <c r="M62" s="511" t="s">
        <v>172</v>
      </c>
      <c r="N62" s="513" t="s">
        <v>173</v>
      </c>
      <c r="O62" s="514">
        <v>0</v>
      </c>
      <c r="P62" s="513" t="s">
        <v>174</v>
      </c>
      <c r="Q62" s="513" t="s">
        <v>175</v>
      </c>
      <c r="R62" s="634">
        <v>9</v>
      </c>
      <c r="S62" s="716">
        <v>640</v>
      </c>
      <c r="T62" s="364"/>
      <c r="U62" s="364"/>
      <c r="V62" s="364"/>
    </row>
    <row r="63" spans="1:22">
      <c r="A63" s="653"/>
      <c r="B63" s="618"/>
      <c r="C63" s="623"/>
      <c r="D63" s="445" t="s">
        <v>542</v>
      </c>
      <c r="E63" s="339"/>
      <c r="F63" s="632"/>
      <c r="G63" s="632"/>
      <c r="H63" s="733"/>
      <c r="I63" s="351">
        <v>2</v>
      </c>
      <c r="J63" s="352"/>
      <c r="K63" s="516">
        <v>10</v>
      </c>
      <c r="L63" s="517">
        <v>0</v>
      </c>
      <c r="M63" s="519">
        <v>2</v>
      </c>
      <c r="N63" s="525">
        <v>9</v>
      </c>
      <c r="O63" s="719">
        <v>0</v>
      </c>
      <c r="P63" s="519"/>
      <c r="Q63" s="345">
        <v>3</v>
      </c>
      <c r="R63" s="635"/>
      <c r="S63" s="717"/>
      <c r="T63" s="364"/>
      <c r="U63" s="364"/>
      <c r="V63" s="364"/>
    </row>
    <row r="64" spans="1:22" ht="15.75" thickBot="1">
      <c r="A64" s="653"/>
      <c r="B64" s="729"/>
      <c r="C64" s="730"/>
      <c r="D64" s="355" t="s">
        <v>543</v>
      </c>
      <c r="E64" s="346"/>
      <c r="F64" s="731"/>
      <c r="G64" s="731"/>
      <c r="H64" s="734"/>
      <c r="I64" s="721">
        <v>40</v>
      </c>
      <c r="J64" s="722"/>
      <c r="K64" s="723">
        <v>50</v>
      </c>
      <c r="L64" s="721"/>
      <c r="M64" s="520">
        <v>40</v>
      </c>
      <c r="N64" s="520">
        <v>450</v>
      </c>
      <c r="O64" s="720"/>
      <c r="P64" s="520">
        <v>0</v>
      </c>
      <c r="Q64" s="521">
        <v>60</v>
      </c>
      <c r="R64" s="636"/>
      <c r="S64" s="718"/>
      <c r="T64" s="364"/>
      <c r="U64" s="364"/>
      <c r="V64" s="364"/>
    </row>
    <row r="65" spans="1:22" ht="38.25">
      <c r="A65" s="653">
        <v>3</v>
      </c>
      <c r="B65" s="617" t="s">
        <v>488</v>
      </c>
      <c r="C65" s="622" t="s">
        <v>417</v>
      </c>
      <c r="D65" s="349" t="s">
        <v>544</v>
      </c>
      <c r="E65" s="333"/>
      <c r="F65" s="631">
        <v>0.43194444444444446</v>
      </c>
      <c r="G65" s="631">
        <v>0.5625</v>
      </c>
      <c r="H65" s="732">
        <v>0.13055555555555554</v>
      </c>
      <c r="I65" s="510" t="s">
        <v>170</v>
      </c>
      <c r="J65" s="511" t="s">
        <v>171</v>
      </c>
      <c r="K65" s="511" t="s">
        <v>170</v>
      </c>
      <c r="L65" s="512" t="s">
        <v>171</v>
      </c>
      <c r="M65" s="511" t="s">
        <v>172</v>
      </c>
      <c r="N65" s="513" t="s">
        <v>173</v>
      </c>
      <c r="O65" s="514">
        <v>0</v>
      </c>
      <c r="P65" s="513" t="s">
        <v>174</v>
      </c>
      <c r="Q65" s="513" t="s">
        <v>175</v>
      </c>
      <c r="R65" s="634">
        <v>9</v>
      </c>
      <c r="S65" s="716">
        <v>630</v>
      </c>
      <c r="T65" s="364"/>
      <c r="U65" s="364"/>
      <c r="V65" s="364"/>
    </row>
    <row r="66" spans="1:22">
      <c r="A66" s="653"/>
      <c r="B66" s="618"/>
      <c r="C66" s="623"/>
      <c r="D66" s="445" t="s">
        <v>184</v>
      </c>
      <c r="E66" s="339"/>
      <c r="F66" s="632"/>
      <c r="G66" s="632"/>
      <c r="H66" s="733"/>
      <c r="I66" s="351">
        <v>2</v>
      </c>
      <c r="J66" s="352"/>
      <c r="K66" s="516">
        <v>7</v>
      </c>
      <c r="L66" s="517">
        <v>3</v>
      </c>
      <c r="M66" s="519">
        <v>2</v>
      </c>
      <c r="N66" s="525">
        <v>9</v>
      </c>
      <c r="O66" s="719">
        <v>0</v>
      </c>
      <c r="P66" s="519"/>
      <c r="Q66" s="345">
        <v>2</v>
      </c>
      <c r="R66" s="635"/>
      <c r="S66" s="717"/>
      <c r="T66" s="364"/>
      <c r="U66" s="364"/>
      <c r="V66" s="364"/>
    </row>
    <row r="67" spans="1:22" ht="15.75" thickBot="1">
      <c r="A67" s="653"/>
      <c r="B67" s="729"/>
      <c r="C67" s="730"/>
      <c r="D67" s="355" t="s">
        <v>185</v>
      </c>
      <c r="E67" s="346"/>
      <c r="F67" s="731"/>
      <c r="G67" s="731"/>
      <c r="H67" s="734"/>
      <c r="I67" s="721">
        <v>40</v>
      </c>
      <c r="J67" s="722"/>
      <c r="K67" s="723">
        <v>20</v>
      </c>
      <c r="L67" s="721"/>
      <c r="M67" s="520">
        <v>40</v>
      </c>
      <c r="N67" s="520">
        <v>450</v>
      </c>
      <c r="O67" s="720"/>
      <c r="P67" s="520">
        <v>0</v>
      </c>
      <c r="Q67" s="521">
        <v>80</v>
      </c>
      <c r="R67" s="636"/>
      <c r="S67" s="718"/>
      <c r="T67" s="364"/>
      <c r="U67" s="364"/>
      <c r="V67" s="364"/>
    </row>
    <row r="68" spans="1:22" ht="38.25">
      <c r="A68" s="653">
        <v>4</v>
      </c>
      <c r="B68" s="617" t="s">
        <v>481</v>
      </c>
      <c r="C68" s="622" t="s">
        <v>417</v>
      </c>
      <c r="D68" s="349" t="s">
        <v>188</v>
      </c>
      <c r="E68" s="333"/>
      <c r="F68" s="631">
        <v>0.44305555555555554</v>
      </c>
      <c r="G68" s="656">
        <v>0.61458333333333337</v>
      </c>
      <c r="H68" s="732">
        <v>0.17152777777777783</v>
      </c>
      <c r="I68" s="510" t="s">
        <v>170</v>
      </c>
      <c r="J68" s="511" t="s">
        <v>171</v>
      </c>
      <c r="K68" s="511" t="s">
        <v>170</v>
      </c>
      <c r="L68" s="512" t="s">
        <v>171</v>
      </c>
      <c r="M68" s="511" t="s">
        <v>172</v>
      </c>
      <c r="N68" s="513" t="s">
        <v>173</v>
      </c>
      <c r="O68" s="514">
        <v>4.8611111111111771E-3</v>
      </c>
      <c r="P68" s="513" t="s">
        <v>174</v>
      </c>
      <c r="Q68" s="513" t="s">
        <v>175</v>
      </c>
      <c r="R68" s="634">
        <v>9</v>
      </c>
      <c r="S68" s="716">
        <v>552.99999999999989</v>
      </c>
      <c r="T68" s="364"/>
      <c r="U68" s="364"/>
      <c r="V68" s="364"/>
    </row>
    <row r="69" spans="1:22">
      <c r="A69" s="653"/>
      <c r="B69" s="618"/>
      <c r="C69" s="623"/>
      <c r="D69" s="445" t="s">
        <v>187</v>
      </c>
      <c r="E69" s="339"/>
      <c r="F69" s="632"/>
      <c r="G69" s="651"/>
      <c r="H69" s="733"/>
      <c r="I69" s="351">
        <v>2</v>
      </c>
      <c r="J69" s="352"/>
      <c r="K69" s="516">
        <v>7</v>
      </c>
      <c r="L69" s="517">
        <v>3</v>
      </c>
      <c r="M69" s="389">
        <v>2</v>
      </c>
      <c r="N69" s="525">
        <v>9</v>
      </c>
      <c r="O69" s="724">
        <v>-7.000000000000095</v>
      </c>
      <c r="P69" s="527"/>
      <c r="Q69" s="345">
        <v>6</v>
      </c>
      <c r="R69" s="635"/>
      <c r="S69" s="717"/>
      <c r="T69" s="364"/>
      <c r="U69" s="364"/>
      <c r="V69" s="364"/>
    </row>
    <row r="70" spans="1:22" ht="15.75" thickBot="1">
      <c r="A70" s="653"/>
      <c r="B70" s="729"/>
      <c r="C70" s="730"/>
      <c r="D70" s="355" t="s">
        <v>189</v>
      </c>
      <c r="E70" s="346"/>
      <c r="F70" s="731"/>
      <c r="G70" s="735"/>
      <c r="H70" s="734"/>
      <c r="I70" s="721">
        <v>40</v>
      </c>
      <c r="J70" s="722"/>
      <c r="K70" s="723">
        <v>20</v>
      </c>
      <c r="L70" s="721"/>
      <c r="M70" s="528">
        <v>40</v>
      </c>
      <c r="N70" s="528">
        <v>450</v>
      </c>
      <c r="O70" s="725"/>
      <c r="P70" s="520">
        <v>0</v>
      </c>
      <c r="Q70" s="521">
        <v>10</v>
      </c>
      <c r="R70" s="636"/>
      <c r="S70" s="718"/>
      <c r="T70" s="364"/>
      <c r="U70" s="364"/>
      <c r="V70" s="364"/>
    </row>
    <row r="71" spans="1:22" ht="38.25">
      <c r="A71" s="653">
        <v>5</v>
      </c>
      <c r="B71" s="617" t="s">
        <v>408</v>
      </c>
      <c r="C71" s="622" t="s">
        <v>383</v>
      </c>
      <c r="D71" s="349" t="s">
        <v>545</v>
      </c>
      <c r="E71" s="333"/>
      <c r="F71" s="631">
        <v>0.4375</v>
      </c>
      <c r="G71" s="631">
        <v>0.6069444444444444</v>
      </c>
      <c r="H71" s="732">
        <v>0.1694444444444444</v>
      </c>
      <c r="I71" s="510" t="s">
        <v>170</v>
      </c>
      <c r="J71" s="511" t="s">
        <v>171</v>
      </c>
      <c r="K71" s="511" t="s">
        <v>170</v>
      </c>
      <c r="L71" s="512" t="s">
        <v>171</v>
      </c>
      <c r="M71" s="511" t="s">
        <v>172</v>
      </c>
      <c r="N71" s="513" t="s">
        <v>173</v>
      </c>
      <c r="O71" s="514">
        <v>2.7777777777777402E-3</v>
      </c>
      <c r="P71" s="513" t="s">
        <v>174</v>
      </c>
      <c r="Q71" s="513" t="s">
        <v>175</v>
      </c>
      <c r="R71" s="634">
        <v>4</v>
      </c>
      <c r="S71" s="716">
        <v>286.00000000000006</v>
      </c>
      <c r="T71" s="364"/>
      <c r="U71" s="364"/>
      <c r="V71" s="364"/>
    </row>
    <row r="72" spans="1:22">
      <c r="A72" s="653"/>
      <c r="B72" s="618"/>
      <c r="C72" s="623"/>
      <c r="D72" s="445" t="s">
        <v>546</v>
      </c>
      <c r="E72" s="339"/>
      <c r="F72" s="632"/>
      <c r="G72" s="632"/>
      <c r="H72" s="733"/>
      <c r="I72" s="351">
        <v>2</v>
      </c>
      <c r="J72" s="352"/>
      <c r="K72" s="516">
        <v>8</v>
      </c>
      <c r="L72" s="517">
        <v>2</v>
      </c>
      <c r="M72" s="356"/>
      <c r="N72" s="525">
        <v>4</v>
      </c>
      <c r="O72" s="719">
        <v>-3.9999999999999458</v>
      </c>
      <c r="P72" s="519"/>
      <c r="Q72" s="345">
        <v>5</v>
      </c>
      <c r="R72" s="635"/>
      <c r="S72" s="717"/>
      <c r="T72" s="364"/>
      <c r="U72" s="364"/>
      <c r="V72" s="364"/>
    </row>
    <row r="73" spans="1:22" ht="15.75" thickBot="1">
      <c r="A73" s="653"/>
      <c r="B73" s="729"/>
      <c r="C73" s="730"/>
      <c r="D73" s="355" t="s">
        <v>192</v>
      </c>
      <c r="E73" s="346"/>
      <c r="F73" s="731"/>
      <c r="G73" s="731"/>
      <c r="H73" s="734"/>
      <c r="I73" s="721">
        <v>40</v>
      </c>
      <c r="J73" s="722"/>
      <c r="K73" s="723">
        <v>30</v>
      </c>
      <c r="L73" s="721"/>
      <c r="M73" s="520">
        <v>0</v>
      </c>
      <c r="N73" s="520">
        <v>200</v>
      </c>
      <c r="O73" s="720"/>
      <c r="P73" s="520">
        <v>0</v>
      </c>
      <c r="Q73" s="521">
        <v>20</v>
      </c>
      <c r="R73" s="636"/>
      <c r="S73" s="718"/>
      <c r="T73" s="364"/>
      <c r="U73" s="364"/>
      <c r="V73" s="364"/>
    </row>
    <row r="74" spans="1:22" ht="38.25">
      <c r="A74" s="726" t="s">
        <v>547</v>
      </c>
      <c r="B74" s="751" t="s">
        <v>523</v>
      </c>
      <c r="C74" s="754" t="s">
        <v>523</v>
      </c>
      <c r="D74" s="534" t="s">
        <v>548</v>
      </c>
      <c r="E74" s="333"/>
      <c r="F74" s="631">
        <v>0.4284722222222222</v>
      </c>
      <c r="G74" s="631">
        <v>0.59444444444444444</v>
      </c>
      <c r="H74" s="732">
        <v>0.16597222222222224</v>
      </c>
      <c r="I74" s="510" t="s">
        <v>170</v>
      </c>
      <c r="J74" s="511" t="s">
        <v>171</v>
      </c>
      <c r="K74" s="511" t="s">
        <v>170</v>
      </c>
      <c r="L74" s="512" t="s">
        <v>171</v>
      </c>
      <c r="M74" s="511" t="s">
        <v>172</v>
      </c>
      <c r="N74" s="513" t="s">
        <v>173</v>
      </c>
      <c r="O74" s="514">
        <v>0</v>
      </c>
      <c r="P74" s="513" t="s">
        <v>174</v>
      </c>
      <c r="Q74" s="513" t="s">
        <v>175</v>
      </c>
      <c r="R74" s="634">
        <v>4</v>
      </c>
      <c r="S74" s="716">
        <v>280</v>
      </c>
      <c r="T74" s="364"/>
      <c r="U74" s="364"/>
      <c r="V74" s="364"/>
    </row>
    <row r="75" spans="1:22">
      <c r="A75" s="727"/>
      <c r="B75" s="752"/>
      <c r="C75" s="755"/>
      <c r="D75" s="535" t="s">
        <v>549</v>
      </c>
      <c r="E75" s="339"/>
      <c r="F75" s="632"/>
      <c r="G75" s="632"/>
      <c r="H75" s="733"/>
      <c r="I75" s="351">
        <v>2</v>
      </c>
      <c r="J75" s="352"/>
      <c r="K75" s="519">
        <v>0</v>
      </c>
      <c r="L75" s="524">
        <v>0</v>
      </c>
      <c r="M75" s="519">
        <v>0</v>
      </c>
      <c r="N75" s="525">
        <v>4</v>
      </c>
      <c r="O75" s="719">
        <v>0</v>
      </c>
      <c r="P75" s="519"/>
      <c r="Q75" s="345">
        <v>4</v>
      </c>
      <c r="R75" s="635"/>
      <c r="S75" s="717"/>
      <c r="T75" s="364"/>
      <c r="U75" s="364"/>
      <c r="V75" s="364"/>
    </row>
    <row r="76" spans="1:22" ht="15.75" thickBot="1">
      <c r="A76" s="728"/>
      <c r="B76" s="753"/>
      <c r="C76" s="756"/>
      <c r="D76" s="536" t="s">
        <v>550</v>
      </c>
      <c r="E76" s="346"/>
      <c r="F76" s="731"/>
      <c r="G76" s="731"/>
      <c r="H76" s="734"/>
      <c r="I76" s="721">
        <v>40</v>
      </c>
      <c r="J76" s="722"/>
      <c r="K76" s="723">
        <v>0</v>
      </c>
      <c r="L76" s="721"/>
      <c r="M76" s="520">
        <v>0</v>
      </c>
      <c r="N76" s="520">
        <v>200</v>
      </c>
      <c r="O76" s="720"/>
      <c r="P76" s="520">
        <v>0</v>
      </c>
      <c r="Q76" s="521">
        <v>40</v>
      </c>
      <c r="R76" s="636"/>
      <c r="S76" s="718"/>
      <c r="T76" s="364"/>
      <c r="U76" s="364"/>
      <c r="V76" s="364"/>
    </row>
    <row r="77" spans="1:22" ht="18.75" thickBot="1">
      <c r="A77" s="736" t="s">
        <v>25</v>
      </c>
      <c r="B77" s="737"/>
      <c r="C77" s="737"/>
      <c r="D77" s="737"/>
      <c r="E77" s="737"/>
      <c r="F77" s="737"/>
      <c r="G77" s="737"/>
      <c r="H77" s="737"/>
      <c r="I77" s="737"/>
      <c r="J77" s="737"/>
      <c r="K77" s="737"/>
      <c r="L77" s="737"/>
      <c r="M77" s="737"/>
      <c r="N77" s="737"/>
      <c r="O77" s="737"/>
      <c r="P77" s="737"/>
      <c r="Q77" s="737"/>
      <c r="R77" s="737"/>
      <c r="S77" s="737"/>
      <c r="T77" s="737"/>
      <c r="U77" s="737"/>
      <c r="V77" s="737"/>
    </row>
    <row r="78" spans="1:22" ht="38.25">
      <c r="A78" s="726">
        <v>1</v>
      </c>
      <c r="B78" s="617" t="s">
        <v>404</v>
      </c>
      <c r="C78" s="622" t="s">
        <v>383</v>
      </c>
      <c r="D78" s="349" t="s">
        <v>551</v>
      </c>
      <c r="E78" s="333"/>
      <c r="F78" s="631">
        <v>0.43333333333333335</v>
      </c>
      <c r="G78" s="631">
        <v>0.52430555555555558</v>
      </c>
      <c r="H78" s="732">
        <v>9.0972222222222232E-2</v>
      </c>
      <c r="I78" s="510" t="s">
        <v>170</v>
      </c>
      <c r="J78" s="511" t="s">
        <v>171</v>
      </c>
      <c r="K78" s="511" t="s">
        <v>170</v>
      </c>
      <c r="L78" s="512" t="s">
        <v>171</v>
      </c>
      <c r="M78" s="511" t="s">
        <v>172</v>
      </c>
      <c r="N78" s="513" t="s">
        <v>173</v>
      </c>
      <c r="O78" s="514">
        <v>0</v>
      </c>
      <c r="P78" s="513" t="s">
        <v>174</v>
      </c>
      <c r="Q78" s="513" t="s">
        <v>175</v>
      </c>
      <c r="R78" s="634">
        <v>11</v>
      </c>
      <c r="S78" s="716">
        <v>740</v>
      </c>
      <c r="T78" s="640">
        <v>0.16666666666666666</v>
      </c>
      <c r="U78" s="641"/>
      <c r="V78" s="644">
        <v>0.25</v>
      </c>
    </row>
    <row r="79" spans="1:22" ht="15.75" thickBot="1">
      <c r="A79" s="727"/>
      <c r="B79" s="618"/>
      <c r="C79" s="623"/>
      <c r="D79" s="445" t="s">
        <v>552</v>
      </c>
      <c r="E79" s="339"/>
      <c r="F79" s="632"/>
      <c r="G79" s="632"/>
      <c r="H79" s="733"/>
      <c r="I79" s="351">
        <v>2</v>
      </c>
      <c r="J79" s="352"/>
      <c r="K79" s="516">
        <v>8</v>
      </c>
      <c r="L79" s="517">
        <v>2</v>
      </c>
      <c r="M79" s="356">
        <v>2</v>
      </c>
      <c r="N79" s="525">
        <v>11</v>
      </c>
      <c r="O79" s="719">
        <v>0</v>
      </c>
      <c r="P79" s="519"/>
      <c r="Q79" s="345">
        <v>2</v>
      </c>
      <c r="R79" s="635"/>
      <c r="S79" s="717"/>
      <c r="T79" s="642"/>
      <c r="U79" s="643"/>
      <c r="V79" s="645"/>
    </row>
    <row r="80" spans="1:22" ht="15.75" thickBot="1">
      <c r="A80" s="728"/>
      <c r="B80" s="729"/>
      <c r="C80" s="730"/>
      <c r="D80" s="355" t="s">
        <v>553</v>
      </c>
      <c r="E80" s="346"/>
      <c r="F80" s="731"/>
      <c r="G80" s="731"/>
      <c r="H80" s="734"/>
      <c r="I80" s="721">
        <v>40</v>
      </c>
      <c r="J80" s="722"/>
      <c r="K80" s="723">
        <v>30</v>
      </c>
      <c r="L80" s="721"/>
      <c r="M80" s="520">
        <v>40</v>
      </c>
      <c r="N80" s="520">
        <v>550</v>
      </c>
      <c r="O80" s="720"/>
      <c r="P80" s="520">
        <v>0</v>
      </c>
      <c r="Q80" s="521">
        <v>80</v>
      </c>
      <c r="R80" s="636"/>
      <c r="S80" s="718"/>
      <c r="T80" s="364"/>
      <c r="U80" s="364"/>
      <c r="V80" s="364"/>
    </row>
    <row r="81" spans="1:22" ht="38.25">
      <c r="A81" s="726">
        <v>2</v>
      </c>
      <c r="B81" s="617" t="s">
        <v>408</v>
      </c>
      <c r="C81" s="622" t="s">
        <v>383</v>
      </c>
      <c r="D81" s="349" t="s">
        <v>554</v>
      </c>
      <c r="E81" s="333"/>
      <c r="F81" s="631">
        <v>0.42222222222222222</v>
      </c>
      <c r="G81" s="631">
        <v>0.51458333333333328</v>
      </c>
      <c r="H81" s="732">
        <v>9.2361111111111061E-2</v>
      </c>
      <c r="I81" s="510" t="s">
        <v>170</v>
      </c>
      <c r="J81" s="511" t="s">
        <v>171</v>
      </c>
      <c r="K81" s="511" t="s">
        <v>170</v>
      </c>
      <c r="L81" s="512" t="s">
        <v>171</v>
      </c>
      <c r="M81" s="511" t="s">
        <v>172</v>
      </c>
      <c r="N81" s="513" t="s">
        <v>173</v>
      </c>
      <c r="O81" s="514">
        <v>0</v>
      </c>
      <c r="P81" s="513" t="s">
        <v>174</v>
      </c>
      <c r="Q81" s="513" t="s">
        <v>175</v>
      </c>
      <c r="R81" s="634">
        <v>11</v>
      </c>
      <c r="S81" s="716">
        <v>720</v>
      </c>
      <c r="T81" s="364"/>
      <c r="U81" s="364"/>
      <c r="V81" s="364"/>
    </row>
    <row r="82" spans="1:22">
      <c r="A82" s="727"/>
      <c r="B82" s="618"/>
      <c r="C82" s="623"/>
      <c r="D82" s="445" t="s">
        <v>366</v>
      </c>
      <c r="E82" s="339"/>
      <c r="F82" s="632"/>
      <c r="G82" s="632"/>
      <c r="H82" s="733"/>
      <c r="I82" s="351">
        <v>2</v>
      </c>
      <c r="J82" s="352"/>
      <c r="K82" s="516">
        <v>8</v>
      </c>
      <c r="L82" s="517">
        <v>2</v>
      </c>
      <c r="M82" s="364">
        <v>2</v>
      </c>
      <c r="N82" s="525">
        <v>11</v>
      </c>
      <c r="O82" s="719">
        <v>0</v>
      </c>
      <c r="P82" s="519"/>
      <c r="Q82" s="345">
        <v>3</v>
      </c>
      <c r="R82" s="635"/>
      <c r="S82" s="717"/>
      <c r="T82" s="364"/>
      <c r="U82" s="364"/>
      <c r="V82" s="364"/>
    </row>
    <row r="83" spans="1:22" ht="15.75" thickBot="1">
      <c r="A83" s="728"/>
      <c r="B83" s="729"/>
      <c r="C83" s="730"/>
      <c r="D83" s="355" t="s">
        <v>555</v>
      </c>
      <c r="E83" s="346"/>
      <c r="F83" s="731"/>
      <c r="G83" s="731"/>
      <c r="H83" s="734"/>
      <c r="I83" s="721">
        <v>40</v>
      </c>
      <c r="J83" s="722"/>
      <c r="K83" s="723">
        <v>30</v>
      </c>
      <c r="L83" s="721"/>
      <c r="M83" s="520">
        <v>40</v>
      </c>
      <c r="N83" s="520">
        <v>550</v>
      </c>
      <c r="O83" s="720"/>
      <c r="P83" s="520">
        <v>0</v>
      </c>
      <c r="Q83" s="521">
        <v>60</v>
      </c>
      <c r="R83" s="636"/>
      <c r="S83" s="718"/>
      <c r="T83" s="364"/>
      <c r="U83" s="364"/>
      <c r="V83" s="364"/>
    </row>
    <row r="84" spans="1:22" ht="38.25">
      <c r="A84" s="726">
        <v>3</v>
      </c>
      <c r="B84" s="617" t="s">
        <v>488</v>
      </c>
      <c r="C84" s="622" t="s">
        <v>417</v>
      </c>
      <c r="D84" s="349" t="s">
        <v>194</v>
      </c>
      <c r="E84" s="333"/>
      <c r="F84" s="631">
        <v>0.41666666666666669</v>
      </c>
      <c r="G84" s="631">
        <v>0.51944444444444449</v>
      </c>
      <c r="H84" s="732">
        <v>0.1027777777777778</v>
      </c>
      <c r="I84" s="510" t="s">
        <v>170</v>
      </c>
      <c r="J84" s="511" t="s">
        <v>171</v>
      </c>
      <c r="K84" s="511" t="s">
        <v>170</v>
      </c>
      <c r="L84" s="512" t="s">
        <v>171</v>
      </c>
      <c r="M84" s="511" t="s">
        <v>172</v>
      </c>
      <c r="N84" s="513" t="s">
        <v>173</v>
      </c>
      <c r="O84" s="514">
        <v>0</v>
      </c>
      <c r="P84" s="513" t="s">
        <v>174</v>
      </c>
      <c r="Q84" s="513" t="s">
        <v>175</v>
      </c>
      <c r="R84" s="634">
        <v>11</v>
      </c>
      <c r="S84" s="716">
        <v>710</v>
      </c>
      <c r="T84" s="364"/>
      <c r="U84" s="364"/>
      <c r="V84" s="364"/>
    </row>
    <row r="85" spans="1:22">
      <c r="A85" s="727"/>
      <c r="B85" s="618"/>
      <c r="C85" s="623"/>
      <c r="D85" s="445" t="s">
        <v>195</v>
      </c>
      <c r="E85" s="339"/>
      <c r="F85" s="632"/>
      <c r="G85" s="632"/>
      <c r="H85" s="733"/>
      <c r="I85" s="351">
        <v>2</v>
      </c>
      <c r="J85" s="352"/>
      <c r="K85" s="519">
        <v>9</v>
      </c>
      <c r="L85" s="524">
        <v>1</v>
      </c>
      <c r="M85" s="519">
        <v>2</v>
      </c>
      <c r="N85" s="525">
        <v>11</v>
      </c>
      <c r="O85" s="719">
        <v>0</v>
      </c>
      <c r="P85" s="519"/>
      <c r="Q85" s="345">
        <v>4</v>
      </c>
      <c r="R85" s="635"/>
      <c r="S85" s="717"/>
      <c r="T85" s="364"/>
      <c r="U85" s="364"/>
      <c r="V85" s="364"/>
    </row>
    <row r="86" spans="1:22" ht="15.75" thickBot="1">
      <c r="A86" s="728"/>
      <c r="B86" s="729"/>
      <c r="C86" s="730"/>
      <c r="D86" s="355" t="s">
        <v>196</v>
      </c>
      <c r="E86" s="346"/>
      <c r="F86" s="731"/>
      <c r="G86" s="731"/>
      <c r="H86" s="734"/>
      <c r="I86" s="721">
        <v>40</v>
      </c>
      <c r="J86" s="722"/>
      <c r="K86" s="723">
        <v>40</v>
      </c>
      <c r="L86" s="721"/>
      <c r="M86" s="520">
        <v>40</v>
      </c>
      <c r="N86" s="520">
        <v>550</v>
      </c>
      <c r="O86" s="720"/>
      <c r="P86" s="520">
        <v>0</v>
      </c>
      <c r="Q86" s="521">
        <v>40</v>
      </c>
      <c r="R86" s="636"/>
      <c r="S86" s="718"/>
      <c r="T86" s="364"/>
      <c r="U86" s="364"/>
      <c r="V86" s="364"/>
    </row>
    <row r="87" spans="1:22" ht="38.25">
      <c r="A87" s="726">
        <v>4</v>
      </c>
      <c r="B87" s="747" t="s">
        <v>556</v>
      </c>
      <c r="C87" s="749" t="s">
        <v>556</v>
      </c>
      <c r="D87" s="537" t="s">
        <v>557</v>
      </c>
      <c r="E87" s="393"/>
      <c r="F87" s="632">
        <v>0.45</v>
      </c>
      <c r="G87" s="651">
        <v>0.53402777777777777</v>
      </c>
      <c r="H87" s="732">
        <v>8.4027777777777757E-2</v>
      </c>
      <c r="I87" s="529" t="s">
        <v>170</v>
      </c>
      <c r="J87" s="530" t="s">
        <v>171</v>
      </c>
      <c r="K87" s="531" t="s">
        <v>170</v>
      </c>
      <c r="L87" s="532" t="s">
        <v>171</v>
      </c>
      <c r="M87" s="530" t="s">
        <v>172</v>
      </c>
      <c r="N87" s="533" t="s">
        <v>173</v>
      </c>
      <c r="O87" s="514">
        <v>0</v>
      </c>
      <c r="P87" s="533" t="s">
        <v>174</v>
      </c>
      <c r="Q87" s="513" t="s">
        <v>175</v>
      </c>
      <c r="R87" s="634">
        <v>11</v>
      </c>
      <c r="S87" s="716">
        <v>650</v>
      </c>
      <c r="T87" s="364"/>
      <c r="U87" s="364"/>
      <c r="V87" s="364"/>
    </row>
    <row r="88" spans="1:22">
      <c r="A88" s="727"/>
      <c r="B88" s="747"/>
      <c r="C88" s="749"/>
      <c r="D88" s="538" t="s">
        <v>558</v>
      </c>
      <c r="E88" s="339"/>
      <c r="F88" s="632"/>
      <c r="G88" s="651"/>
      <c r="H88" s="733"/>
      <c r="I88" s="351">
        <v>0</v>
      </c>
      <c r="J88" s="352"/>
      <c r="K88" s="362">
        <v>0</v>
      </c>
      <c r="L88" s="363">
        <v>0</v>
      </c>
      <c r="M88" s="389">
        <v>0</v>
      </c>
      <c r="N88" s="525">
        <v>11</v>
      </c>
      <c r="O88" s="724">
        <v>0</v>
      </c>
      <c r="P88" s="527"/>
      <c r="Q88" s="345">
        <v>1</v>
      </c>
      <c r="R88" s="635"/>
      <c r="S88" s="717"/>
      <c r="T88" s="364"/>
      <c r="U88" s="364"/>
      <c r="V88" s="364"/>
    </row>
    <row r="89" spans="1:22" ht="15.75" thickBot="1">
      <c r="A89" s="728"/>
      <c r="B89" s="748"/>
      <c r="C89" s="750"/>
      <c r="D89" s="539" t="s">
        <v>559</v>
      </c>
      <c r="E89" s="346"/>
      <c r="F89" s="731"/>
      <c r="G89" s="735"/>
      <c r="H89" s="734"/>
      <c r="I89" s="721">
        <v>0</v>
      </c>
      <c r="J89" s="722"/>
      <c r="K89" s="723">
        <v>0</v>
      </c>
      <c r="L89" s="721"/>
      <c r="M89" s="528">
        <v>0</v>
      </c>
      <c r="N89" s="528">
        <v>550</v>
      </c>
      <c r="O89" s="725"/>
      <c r="P89" s="520">
        <v>0</v>
      </c>
      <c r="Q89" s="521">
        <v>100</v>
      </c>
      <c r="R89" s="636"/>
      <c r="S89" s="738"/>
      <c r="T89" s="364"/>
      <c r="U89" s="364"/>
      <c r="V89" s="364"/>
    </row>
    <row r="90" spans="1:22" ht="38.25">
      <c r="A90" s="726">
        <v>5</v>
      </c>
      <c r="B90" s="617" t="s">
        <v>412</v>
      </c>
      <c r="C90" s="622" t="s">
        <v>383</v>
      </c>
      <c r="D90" s="349" t="s">
        <v>560</v>
      </c>
      <c r="E90" s="333"/>
      <c r="F90" s="631">
        <v>0.44444444444444442</v>
      </c>
      <c r="G90" s="656">
        <v>0.58472222222222225</v>
      </c>
      <c r="H90" s="732">
        <v>0.14027777777777783</v>
      </c>
      <c r="I90" s="510" t="s">
        <v>170</v>
      </c>
      <c r="J90" s="511" t="s">
        <v>171</v>
      </c>
      <c r="K90" s="511" t="s">
        <v>170</v>
      </c>
      <c r="L90" s="512" t="s">
        <v>171</v>
      </c>
      <c r="M90" s="511" t="s">
        <v>172</v>
      </c>
      <c r="N90" s="513" t="s">
        <v>173</v>
      </c>
      <c r="O90" s="514">
        <v>0</v>
      </c>
      <c r="P90" s="513" t="s">
        <v>174</v>
      </c>
      <c r="Q90" s="513" t="s">
        <v>175</v>
      </c>
      <c r="R90" s="634">
        <v>11</v>
      </c>
      <c r="S90" s="716">
        <v>645</v>
      </c>
      <c r="T90" s="364"/>
      <c r="U90" s="364"/>
      <c r="V90" s="364"/>
    </row>
    <row r="91" spans="1:22">
      <c r="A91" s="727"/>
      <c r="B91" s="618"/>
      <c r="C91" s="623"/>
      <c r="D91" s="445" t="s">
        <v>561</v>
      </c>
      <c r="E91" s="339"/>
      <c r="F91" s="632"/>
      <c r="G91" s="651"/>
      <c r="H91" s="733"/>
      <c r="I91" s="351">
        <v>2</v>
      </c>
      <c r="J91" s="352"/>
      <c r="K91" s="516">
        <v>9</v>
      </c>
      <c r="L91" s="517">
        <v>0</v>
      </c>
      <c r="M91" s="389"/>
      <c r="N91" s="525">
        <v>11</v>
      </c>
      <c r="O91" s="724">
        <v>0</v>
      </c>
      <c r="P91" s="527"/>
      <c r="Q91" s="345">
        <v>6</v>
      </c>
      <c r="R91" s="635"/>
      <c r="S91" s="717"/>
      <c r="T91" s="364"/>
      <c r="U91" s="364"/>
      <c r="V91" s="364"/>
    </row>
    <row r="92" spans="1:22" ht="15.75" thickBot="1">
      <c r="A92" s="728"/>
      <c r="B92" s="729"/>
      <c r="C92" s="730"/>
      <c r="D92" s="355" t="s">
        <v>562</v>
      </c>
      <c r="E92" s="346"/>
      <c r="F92" s="731"/>
      <c r="G92" s="735"/>
      <c r="H92" s="734"/>
      <c r="I92" s="721">
        <v>40</v>
      </c>
      <c r="J92" s="722"/>
      <c r="K92" s="723">
        <v>45</v>
      </c>
      <c r="L92" s="721"/>
      <c r="M92" s="528">
        <v>0</v>
      </c>
      <c r="N92" s="528">
        <v>550</v>
      </c>
      <c r="O92" s="725"/>
      <c r="P92" s="520">
        <v>0</v>
      </c>
      <c r="Q92" s="521">
        <v>10</v>
      </c>
      <c r="R92" s="636"/>
      <c r="S92" s="718"/>
      <c r="T92" s="364"/>
      <c r="U92" s="364"/>
      <c r="V92" s="364"/>
    </row>
    <row r="93" spans="1:22" ht="38.25">
      <c r="A93" s="726">
        <v>6</v>
      </c>
      <c r="B93" s="617" t="s">
        <v>481</v>
      </c>
      <c r="C93" s="622" t="s">
        <v>417</v>
      </c>
      <c r="D93" s="349" t="s">
        <v>233</v>
      </c>
      <c r="E93" s="333"/>
      <c r="F93" s="631">
        <v>0.42777777777777781</v>
      </c>
      <c r="G93" s="631">
        <v>0.56180555555555556</v>
      </c>
      <c r="H93" s="732">
        <v>0.13402777777777775</v>
      </c>
      <c r="I93" s="510" t="s">
        <v>170</v>
      </c>
      <c r="J93" s="511" t="s">
        <v>171</v>
      </c>
      <c r="K93" s="511" t="s">
        <v>170</v>
      </c>
      <c r="L93" s="512" t="s">
        <v>171</v>
      </c>
      <c r="M93" s="511" t="s">
        <v>172</v>
      </c>
      <c r="N93" s="513" t="s">
        <v>173</v>
      </c>
      <c r="O93" s="514">
        <v>0</v>
      </c>
      <c r="P93" s="513" t="s">
        <v>174</v>
      </c>
      <c r="Q93" s="513" t="s">
        <v>175</v>
      </c>
      <c r="R93" s="634">
        <v>11</v>
      </c>
      <c r="S93" s="716">
        <v>640</v>
      </c>
      <c r="T93" s="364"/>
      <c r="U93" s="364"/>
      <c r="V93" s="364"/>
    </row>
    <row r="94" spans="1:22">
      <c r="A94" s="727"/>
      <c r="B94" s="618"/>
      <c r="C94" s="623"/>
      <c r="D94" s="445" t="s">
        <v>563</v>
      </c>
      <c r="E94" s="339"/>
      <c r="F94" s="632"/>
      <c r="G94" s="632"/>
      <c r="H94" s="733"/>
      <c r="I94" s="351">
        <v>2</v>
      </c>
      <c r="J94" s="352"/>
      <c r="K94" s="516">
        <v>8</v>
      </c>
      <c r="L94" s="517">
        <v>2</v>
      </c>
      <c r="M94" s="519">
        <v>0</v>
      </c>
      <c r="N94" s="525">
        <v>11</v>
      </c>
      <c r="O94" s="719">
        <v>0</v>
      </c>
      <c r="P94" s="519"/>
      <c r="Q94" s="345">
        <v>5</v>
      </c>
      <c r="R94" s="635"/>
      <c r="S94" s="717"/>
      <c r="T94" s="364"/>
      <c r="U94" s="364"/>
      <c r="V94" s="364"/>
    </row>
    <row r="95" spans="1:22" ht="15.75" thickBot="1">
      <c r="A95" s="728"/>
      <c r="B95" s="729"/>
      <c r="C95" s="730"/>
      <c r="D95" s="355" t="s">
        <v>564</v>
      </c>
      <c r="E95" s="346"/>
      <c r="F95" s="731"/>
      <c r="G95" s="731"/>
      <c r="H95" s="734"/>
      <c r="I95" s="721">
        <v>40</v>
      </c>
      <c r="J95" s="722"/>
      <c r="K95" s="723">
        <v>30</v>
      </c>
      <c r="L95" s="721"/>
      <c r="M95" s="520">
        <v>0</v>
      </c>
      <c r="N95" s="520">
        <v>550</v>
      </c>
      <c r="O95" s="720"/>
      <c r="P95" s="520">
        <v>0</v>
      </c>
      <c r="Q95" s="521">
        <v>20</v>
      </c>
      <c r="R95" s="636"/>
      <c r="S95" s="718"/>
      <c r="T95" s="364"/>
      <c r="U95" s="364"/>
      <c r="V95" s="364"/>
    </row>
    <row r="96" spans="1:22" ht="18.75" thickBot="1">
      <c r="A96" s="736" t="s">
        <v>28</v>
      </c>
      <c r="B96" s="737"/>
      <c r="C96" s="737"/>
      <c r="D96" s="737"/>
      <c r="E96" s="737"/>
      <c r="F96" s="737"/>
      <c r="G96" s="737"/>
      <c r="H96" s="737"/>
      <c r="I96" s="737"/>
      <c r="J96" s="737"/>
      <c r="K96" s="737"/>
      <c r="L96" s="737"/>
      <c r="M96" s="737"/>
      <c r="N96" s="737"/>
      <c r="O96" s="737"/>
      <c r="P96" s="737"/>
      <c r="Q96" s="737"/>
      <c r="R96" s="737"/>
      <c r="S96" s="737"/>
      <c r="T96" s="737"/>
      <c r="U96" s="737"/>
      <c r="V96" s="737"/>
    </row>
    <row r="97" spans="1:22" ht="38.25">
      <c r="A97" s="726">
        <v>1</v>
      </c>
      <c r="B97" s="617" t="s">
        <v>565</v>
      </c>
      <c r="C97" s="622" t="s">
        <v>565</v>
      </c>
      <c r="D97" s="349" t="s">
        <v>566</v>
      </c>
      <c r="E97" s="333"/>
      <c r="F97" s="631">
        <v>0.44166666666666665</v>
      </c>
      <c r="G97" s="656">
        <v>0.54722222222222217</v>
      </c>
      <c r="H97" s="732">
        <v>0.10555555555555551</v>
      </c>
      <c r="I97" s="510" t="s">
        <v>170</v>
      </c>
      <c r="J97" s="511" t="s">
        <v>171</v>
      </c>
      <c r="K97" s="511" t="s">
        <v>170</v>
      </c>
      <c r="L97" s="512" t="s">
        <v>171</v>
      </c>
      <c r="M97" s="511" t="s">
        <v>172</v>
      </c>
      <c r="N97" s="513" t="s">
        <v>173</v>
      </c>
      <c r="O97" s="514">
        <v>0</v>
      </c>
      <c r="P97" s="513" t="s">
        <v>174</v>
      </c>
      <c r="Q97" s="513" t="s">
        <v>175</v>
      </c>
      <c r="R97" s="634">
        <v>8</v>
      </c>
      <c r="S97" s="716">
        <v>550</v>
      </c>
      <c r="T97" s="640">
        <v>0.16666666666666666</v>
      </c>
      <c r="U97" s="641"/>
      <c r="V97" s="644">
        <v>0.25</v>
      </c>
    </row>
    <row r="98" spans="1:22" ht="15.75" thickBot="1">
      <c r="A98" s="727"/>
      <c r="B98" s="618"/>
      <c r="C98" s="623"/>
      <c r="D98" s="445" t="s">
        <v>567</v>
      </c>
      <c r="E98" s="339"/>
      <c r="F98" s="632"/>
      <c r="G98" s="651"/>
      <c r="H98" s="733"/>
      <c r="I98" s="351">
        <v>1</v>
      </c>
      <c r="J98" s="352"/>
      <c r="K98" s="516">
        <v>8</v>
      </c>
      <c r="L98" s="517">
        <v>2</v>
      </c>
      <c r="M98" s="389"/>
      <c r="N98" s="525">
        <v>8</v>
      </c>
      <c r="O98" s="724">
        <v>0</v>
      </c>
      <c r="P98" s="527"/>
      <c r="Q98" s="345">
        <v>1</v>
      </c>
      <c r="R98" s="635"/>
      <c r="S98" s="717"/>
      <c r="T98" s="642"/>
      <c r="U98" s="643"/>
      <c r="V98" s="645"/>
    </row>
    <row r="99" spans="1:22" ht="15.75" thickBot="1">
      <c r="A99" s="728"/>
      <c r="B99" s="729"/>
      <c r="C99" s="730"/>
      <c r="D99" s="355" t="s">
        <v>568</v>
      </c>
      <c r="E99" s="346"/>
      <c r="F99" s="731"/>
      <c r="G99" s="735"/>
      <c r="H99" s="734"/>
      <c r="I99" s="721">
        <v>20</v>
      </c>
      <c r="J99" s="722"/>
      <c r="K99" s="723">
        <v>30</v>
      </c>
      <c r="L99" s="721"/>
      <c r="M99" s="528">
        <v>0</v>
      </c>
      <c r="N99" s="528">
        <v>400</v>
      </c>
      <c r="O99" s="725"/>
      <c r="P99" s="520">
        <v>0</v>
      </c>
      <c r="Q99" s="521">
        <v>100</v>
      </c>
      <c r="R99" s="636"/>
      <c r="S99" s="718"/>
      <c r="T99" s="364"/>
      <c r="U99" s="364"/>
      <c r="V99" s="364"/>
    </row>
    <row r="100" spans="1:22" ht="38.25">
      <c r="A100" s="726">
        <v>2</v>
      </c>
      <c r="B100" s="617" t="s">
        <v>404</v>
      </c>
      <c r="C100" s="622" t="s">
        <v>383</v>
      </c>
      <c r="D100" s="349" t="s">
        <v>569</v>
      </c>
      <c r="E100" s="333"/>
      <c r="F100" s="631">
        <v>0.43611111111111112</v>
      </c>
      <c r="G100" s="631">
        <v>0.56666666666666665</v>
      </c>
      <c r="H100" s="732">
        <v>0.13055555555555554</v>
      </c>
      <c r="I100" s="510" t="s">
        <v>170</v>
      </c>
      <c r="J100" s="511" t="s">
        <v>171</v>
      </c>
      <c r="K100" s="511" t="s">
        <v>170</v>
      </c>
      <c r="L100" s="512" t="s">
        <v>171</v>
      </c>
      <c r="M100" s="511" t="s">
        <v>172</v>
      </c>
      <c r="N100" s="513" t="s">
        <v>173</v>
      </c>
      <c r="O100" s="514">
        <v>0</v>
      </c>
      <c r="P100" s="513" t="s">
        <v>174</v>
      </c>
      <c r="Q100" s="513" t="s">
        <v>175</v>
      </c>
      <c r="R100" s="634">
        <v>8</v>
      </c>
      <c r="S100" s="716">
        <v>520</v>
      </c>
      <c r="T100" s="364"/>
      <c r="U100" s="364"/>
      <c r="V100" s="364"/>
    </row>
    <row r="101" spans="1:22">
      <c r="A101" s="727"/>
      <c r="B101" s="618"/>
      <c r="C101" s="623"/>
      <c r="D101" s="445" t="s">
        <v>201</v>
      </c>
      <c r="E101" s="339"/>
      <c r="F101" s="632"/>
      <c r="G101" s="632"/>
      <c r="H101" s="733"/>
      <c r="I101" s="351">
        <v>1</v>
      </c>
      <c r="J101" s="352"/>
      <c r="K101" s="516">
        <v>9</v>
      </c>
      <c r="L101" s="517">
        <v>1</v>
      </c>
      <c r="M101" s="356"/>
      <c r="N101" s="525">
        <v>8</v>
      </c>
      <c r="O101" s="719">
        <v>0</v>
      </c>
      <c r="P101" s="519"/>
      <c r="Q101" s="345">
        <v>3</v>
      </c>
      <c r="R101" s="635"/>
      <c r="S101" s="717"/>
      <c r="T101" s="364"/>
      <c r="U101" s="364"/>
      <c r="V101" s="364"/>
    </row>
    <row r="102" spans="1:22" ht="15.75" thickBot="1">
      <c r="A102" s="728"/>
      <c r="B102" s="729"/>
      <c r="C102" s="730"/>
      <c r="D102" s="355" t="s">
        <v>203</v>
      </c>
      <c r="E102" s="346"/>
      <c r="F102" s="731"/>
      <c r="G102" s="731"/>
      <c r="H102" s="734"/>
      <c r="I102" s="721">
        <v>20</v>
      </c>
      <c r="J102" s="722"/>
      <c r="K102" s="723">
        <v>40</v>
      </c>
      <c r="L102" s="721"/>
      <c r="M102" s="520">
        <v>0</v>
      </c>
      <c r="N102" s="520">
        <v>400</v>
      </c>
      <c r="O102" s="720"/>
      <c r="P102" s="520">
        <v>0</v>
      </c>
      <c r="Q102" s="521">
        <v>60</v>
      </c>
      <c r="R102" s="636"/>
      <c r="S102" s="718"/>
      <c r="T102" s="364"/>
      <c r="U102" s="364"/>
      <c r="V102" s="364"/>
    </row>
    <row r="103" spans="1:22" ht="38.25">
      <c r="A103" s="726">
        <v>3</v>
      </c>
      <c r="B103" s="617" t="s">
        <v>417</v>
      </c>
      <c r="C103" s="622" t="s">
        <v>417</v>
      </c>
      <c r="D103" s="349" t="s">
        <v>198</v>
      </c>
      <c r="E103" s="333"/>
      <c r="F103" s="631">
        <v>0.43055555555555558</v>
      </c>
      <c r="G103" s="631">
        <v>0.56180555555555556</v>
      </c>
      <c r="H103" s="732">
        <v>0.13124999999999998</v>
      </c>
      <c r="I103" s="510" t="s">
        <v>170</v>
      </c>
      <c r="J103" s="511" t="s">
        <v>171</v>
      </c>
      <c r="K103" s="511" t="s">
        <v>170</v>
      </c>
      <c r="L103" s="512" t="s">
        <v>171</v>
      </c>
      <c r="M103" s="511" t="s">
        <v>172</v>
      </c>
      <c r="N103" s="513" t="s">
        <v>173</v>
      </c>
      <c r="O103" s="514">
        <v>0</v>
      </c>
      <c r="P103" s="513" t="s">
        <v>174</v>
      </c>
      <c r="Q103" s="513" t="s">
        <v>175</v>
      </c>
      <c r="R103" s="634">
        <v>8</v>
      </c>
      <c r="S103" s="716">
        <v>490</v>
      </c>
      <c r="T103" s="364"/>
      <c r="U103" s="364"/>
      <c r="V103" s="364"/>
    </row>
    <row r="104" spans="1:22">
      <c r="A104" s="727"/>
      <c r="B104" s="618"/>
      <c r="C104" s="623"/>
      <c r="D104" s="445" t="s">
        <v>199</v>
      </c>
      <c r="E104" s="339"/>
      <c r="F104" s="632"/>
      <c r="G104" s="632"/>
      <c r="H104" s="733"/>
      <c r="I104" s="351">
        <v>1</v>
      </c>
      <c r="J104" s="352"/>
      <c r="K104" s="516">
        <v>8</v>
      </c>
      <c r="L104" s="517">
        <v>2</v>
      </c>
      <c r="M104" s="519"/>
      <c r="N104" s="525">
        <v>8</v>
      </c>
      <c r="O104" s="719">
        <v>0</v>
      </c>
      <c r="P104" s="519"/>
      <c r="Q104" s="345">
        <v>4</v>
      </c>
      <c r="R104" s="635"/>
      <c r="S104" s="717"/>
      <c r="T104" s="364"/>
      <c r="U104" s="364"/>
      <c r="V104" s="364"/>
    </row>
    <row r="105" spans="1:22" ht="15.75" thickBot="1">
      <c r="A105" s="728"/>
      <c r="B105" s="729"/>
      <c r="C105" s="730"/>
      <c r="D105" s="355" t="s">
        <v>200</v>
      </c>
      <c r="E105" s="346"/>
      <c r="F105" s="731"/>
      <c r="G105" s="731"/>
      <c r="H105" s="734"/>
      <c r="I105" s="721">
        <v>20</v>
      </c>
      <c r="J105" s="722"/>
      <c r="K105" s="723">
        <v>30</v>
      </c>
      <c r="L105" s="721"/>
      <c r="M105" s="520">
        <v>0</v>
      </c>
      <c r="N105" s="520">
        <v>400</v>
      </c>
      <c r="O105" s="720"/>
      <c r="P105" s="520">
        <v>0</v>
      </c>
      <c r="Q105" s="521">
        <v>40</v>
      </c>
      <c r="R105" s="636"/>
      <c r="S105" s="718"/>
      <c r="T105" s="364"/>
      <c r="U105" s="364"/>
      <c r="V105" s="364"/>
    </row>
    <row r="106" spans="1:22" ht="38.25">
      <c r="A106" s="726">
        <v>4</v>
      </c>
      <c r="B106" s="617" t="s">
        <v>408</v>
      </c>
      <c r="C106" s="622" t="s">
        <v>383</v>
      </c>
      <c r="D106" s="349" t="s">
        <v>202</v>
      </c>
      <c r="E106" s="333"/>
      <c r="F106" s="631">
        <v>0.42499999999999999</v>
      </c>
      <c r="G106" s="631">
        <v>0.60138888888888886</v>
      </c>
      <c r="H106" s="732">
        <v>0.17638888888888887</v>
      </c>
      <c r="I106" s="510" t="s">
        <v>170</v>
      </c>
      <c r="J106" s="511" t="s">
        <v>171</v>
      </c>
      <c r="K106" s="511" t="s">
        <v>170</v>
      </c>
      <c r="L106" s="512" t="s">
        <v>171</v>
      </c>
      <c r="M106" s="511" t="s">
        <v>172</v>
      </c>
      <c r="N106" s="513" t="s">
        <v>173</v>
      </c>
      <c r="O106" s="514">
        <v>9.7222222222222154E-3</v>
      </c>
      <c r="P106" s="513" t="s">
        <v>174</v>
      </c>
      <c r="Q106" s="513" t="s">
        <v>175</v>
      </c>
      <c r="R106" s="634">
        <v>8</v>
      </c>
      <c r="S106" s="716">
        <v>476</v>
      </c>
      <c r="T106" s="364"/>
      <c r="U106" s="364"/>
      <c r="V106" s="364"/>
    </row>
    <row r="107" spans="1:22">
      <c r="A107" s="727"/>
      <c r="B107" s="618"/>
      <c r="C107" s="623"/>
      <c r="D107" s="445" t="s">
        <v>570</v>
      </c>
      <c r="E107" s="339"/>
      <c r="F107" s="632"/>
      <c r="G107" s="632"/>
      <c r="H107" s="733"/>
      <c r="I107" s="351">
        <v>1</v>
      </c>
      <c r="J107" s="352"/>
      <c r="K107" s="516">
        <v>10</v>
      </c>
      <c r="L107" s="517"/>
      <c r="M107" s="519"/>
      <c r="N107" s="525">
        <v>8</v>
      </c>
      <c r="O107" s="719">
        <v>-13.999999999999989</v>
      </c>
      <c r="P107" s="519"/>
      <c r="Q107" s="345">
        <v>5</v>
      </c>
      <c r="R107" s="635"/>
      <c r="S107" s="717"/>
      <c r="T107" s="364"/>
      <c r="U107" s="364"/>
      <c r="V107" s="364"/>
    </row>
    <row r="108" spans="1:22" ht="15.75" thickBot="1">
      <c r="A108" s="728"/>
      <c r="B108" s="729"/>
      <c r="C108" s="730"/>
      <c r="D108" s="355" t="s">
        <v>571</v>
      </c>
      <c r="E108" s="346"/>
      <c r="F108" s="731"/>
      <c r="G108" s="731"/>
      <c r="H108" s="734"/>
      <c r="I108" s="721">
        <v>20</v>
      </c>
      <c r="J108" s="722"/>
      <c r="K108" s="723">
        <v>50</v>
      </c>
      <c r="L108" s="721"/>
      <c r="M108" s="520">
        <v>0</v>
      </c>
      <c r="N108" s="520">
        <v>400</v>
      </c>
      <c r="O108" s="720"/>
      <c r="P108" s="520">
        <v>0</v>
      </c>
      <c r="Q108" s="521">
        <v>20</v>
      </c>
      <c r="R108" s="636"/>
      <c r="S108" s="718"/>
      <c r="T108" s="364"/>
      <c r="U108" s="364"/>
      <c r="V108" s="364"/>
    </row>
    <row r="109" spans="1:22" ht="38.25">
      <c r="A109" s="726">
        <v>5</v>
      </c>
      <c r="B109" s="618" t="s">
        <v>441</v>
      </c>
      <c r="C109" s="623" t="s">
        <v>441</v>
      </c>
      <c r="D109" s="349" t="s">
        <v>572</v>
      </c>
      <c r="E109" s="393"/>
      <c r="F109" s="632">
        <v>0.4458333333333333</v>
      </c>
      <c r="G109" s="651">
        <v>0.57291666666666663</v>
      </c>
      <c r="H109" s="732">
        <v>0.12708333333333333</v>
      </c>
      <c r="I109" s="529" t="s">
        <v>170</v>
      </c>
      <c r="J109" s="530" t="s">
        <v>171</v>
      </c>
      <c r="K109" s="531" t="s">
        <v>170</v>
      </c>
      <c r="L109" s="532" t="s">
        <v>171</v>
      </c>
      <c r="M109" s="530" t="s">
        <v>172</v>
      </c>
      <c r="N109" s="533" t="s">
        <v>173</v>
      </c>
      <c r="O109" s="514">
        <v>0</v>
      </c>
      <c r="P109" s="533" t="s">
        <v>174</v>
      </c>
      <c r="Q109" s="513" t="s">
        <v>175</v>
      </c>
      <c r="R109" s="634">
        <v>6</v>
      </c>
      <c r="S109" s="716">
        <v>420</v>
      </c>
      <c r="T109" s="364"/>
      <c r="U109" s="364"/>
      <c r="V109" s="364"/>
    </row>
    <row r="110" spans="1:22">
      <c r="A110" s="727"/>
      <c r="B110" s="618"/>
      <c r="C110" s="623"/>
      <c r="D110" s="361" t="s">
        <v>573</v>
      </c>
      <c r="E110" s="339"/>
      <c r="F110" s="632"/>
      <c r="G110" s="651"/>
      <c r="H110" s="733"/>
      <c r="I110" s="351">
        <v>1</v>
      </c>
      <c r="J110" s="352"/>
      <c r="K110" s="362">
        <v>7</v>
      </c>
      <c r="L110" s="363">
        <v>3</v>
      </c>
      <c r="M110" s="389"/>
      <c r="N110" s="525">
        <v>6</v>
      </c>
      <c r="O110" s="724">
        <v>0</v>
      </c>
      <c r="P110" s="527"/>
      <c r="Q110" s="345">
        <v>2</v>
      </c>
      <c r="R110" s="635"/>
      <c r="S110" s="717"/>
      <c r="T110" s="364"/>
      <c r="U110" s="364"/>
      <c r="V110" s="364"/>
    </row>
    <row r="111" spans="1:22" ht="15.75" thickBot="1">
      <c r="A111" s="728"/>
      <c r="B111" s="729"/>
      <c r="C111" s="730"/>
      <c r="D111" s="355" t="s">
        <v>574</v>
      </c>
      <c r="E111" s="346"/>
      <c r="F111" s="731"/>
      <c r="G111" s="735"/>
      <c r="H111" s="734"/>
      <c r="I111" s="721">
        <v>20</v>
      </c>
      <c r="J111" s="722"/>
      <c r="K111" s="723">
        <v>20</v>
      </c>
      <c r="L111" s="721"/>
      <c r="M111" s="528">
        <v>0</v>
      </c>
      <c r="N111" s="528">
        <v>300</v>
      </c>
      <c r="O111" s="725"/>
      <c r="P111" s="520">
        <v>0</v>
      </c>
      <c r="Q111" s="521">
        <v>80</v>
      </c>
      <c r="R111" s="636"/>
      <c r="S111" s="718"/>
      <c r="T111" s="364"/>
      <c r="U111" s="364"/>
      <c r="V111" s="364"/>
    </row>
    <row r="112" spans="1:22" ht="38.25">
      <c r="A112" s="726" t="s">
        <v>547</v>
      </c>
      <c r="B112" s="617" t="s">
        <v>517</v>
      </c>
      <c r="C112" s="744" t="s">
        <v>517</v>
      </c>
      <c r="D112" s="349" t="s">
        <v>575</v>
      </c>
      <c r="E112" s="333"/>
      <c r="F112" s="631">
        <v>0.41944444444444445</v>
      </c>
      <c r="G112" s="631">
        <v>0.54791666666666672</v>
      </c>
      <c r="H112" s="732">
        <v>0.12847222222222227</v>
      </c>
      <c r="I112" s="510" t="s">
        <v>170</v>
      </c>
      <c r="J112" s="511" t="s">
        <v>171</v>
      </c>
      <c r="K112" s="511" t="s">
        <v>170</v>
      </c>
      <c r="L112" s="512" t="s">
        <v>171</v>
      </c>
      <c r="M112" s="511" t="s">
        <v>172</v>
      </c>
      <c r="N112" s="513" t="s">
        <v>173</v>
      </c>
      <c r="O112" s="514">
        <v>0</v>
      </c>
      <c r="P112" s="513" t="s">
        <v>174</v>
      </c>
      <c r="Q112" s="513" t="s">
        <v>175</v>
      </c>
      <c r="R112" s="634">
        <v>8</v>
      </c>
      <c r="S112" s="716">
        <v>450</v>
      </c>
      <c r="T112" s="364"/>
      <c r="U112" s="364"/>
      <c r="V112" s="364"/>
    </row>
    <row r="113" spans="1:22">
      <c r="A113" s="727"/>
      <c r="B113" s="618"/>
      <c r="C113" s="745"/>
      <c r="D113" s="445" t="s">
        <v>576</v>
      </c>
      <c r="E113" s="339"/>
      <c r="F113" s="632"/>
      <c r="G113" s="632"/>
      <c r="H113" s="733"/>
      <c r="I113" s="351">
        <v>1</v>
      </c>
      <c r="J113" s="352"/>
      <c r="K113" s="519">
        <v>8</v>
      </c>
      <c r="L113" s="524">
        <v>2</v>
      </c>
      <c r="M113" s="519"/>
      <c r="N113" s="525">
        <v>8</v>
      </c>
      <c r="O113" s="719">
        <v>0</v>
      </c>
      <c r="P113" s="519"/>
      <c r="Q113" s="345"/>
      <c r="R113" s="635"/>
      <c r="S113" s="717"/>
      <c r="T113" s="364"/>
      <c r="U113" s="364"/>
      <c r="V113" s="364"/>
    </row>
    <row r="114" spans="1:22" ht="15.75" thickBot="1">
      <c r="A114" s="728"/>
      <c r="B114" s="729"/>
      <c r="C114" s="746"/>
      <c r="D114" s="355" t="s">
        <v>577</v>
      </c>
      <c r="E114" s="346"/>
      <c r="F114" s="731"/>
      <c r="G114" s="731"/>
      <c r="H114" s="734"/>
      <c r="I114" s="721">
        <v>20</v>
      </c>
      <c r="J114" s="722"/>
      <c r="K114" s="723">
        <v>30</v>
      </c>
      <c r="L114" s="721"/>
      <c r="M114" s="520">
        <v>0</v>
      </c>
      <c r="N114" s="520">
        <v>400</v>
      </c>
      <c r="O114" s="720"/>
      <c r="P114" s="520">
        <v>0</v>
      </c>
      <c r="Q114" s="521">
        <v>0</v>
      </c>
      <c r="R114" s="636"/>
      <c r="S114" s="718"/>
      <c r="T114" s="364"/>
      <c r="U114" s="364"/>
      <c r="V114" s="364"/>
    </row>
    <row r="115" spans="1:22" ht="18.75" thickBot="1">
      <c r="A115" s="736" t="s">
        <v>27</v>
      </c>
      <c r="B115" s="737"/>
      <c r="C115" s="737"/>
      <c r="D115" s="737"/>
      <c r="E115" s="737"/>
      <c r="F115" s="737"/>
      <c r="G115" s="737"/>
      <c r="H115" s="737"/>
      <c r="I115" s="737"/>
      <c r="J115" s="737"/>
      <c r="K115" s="737"/>
      <c r="L115" s="737"/>
      <c r="M115" s="737"/>
      <c r="N115" s="737"/>
      <c r="O115" s="737"/>
      <c r="P115" s="737"/>
      <c r="Q115" s="737"/>
      <c r="R115" s="737"/>
      <c r="S115" s="737"/>
      <c r="T115" s="737"/>
      <c r="U115" s="737"/>
      <c r="V115" s="737"/>
    </row>
    <row r="116" spans="1:22" ht="38.25">
      <c r="A116" s="726">
        <v>1</v>
      </c>
      <c r="B116" s="617" t="s">
        <v>488</v>
      </c>
      <c r="C116" s="622" t="s">
        <v>417</v>
      </c>
      <c r="D116" s="349" t="s">
        <v>204</v>
      </c>
      <c r="E116" s="333"/>
      <c r="F116" s="631">
        <v>0.41805555555555557</v>
      </c>
      <c r="G116" s="631">
        <v>0.50624999999999998</v>
      </c>
      <c r="H116" s="732">
        <v>8.8194444444444409E-2</v>
      </c>
      <c r="I116" s="510" t="s">
        <v>170</v>
      </c>
      <c r="J116" s="511" t="s">
        <v>171</v>
      </c>
      <c r="K116" s="511" t="s">
        <v>170</v>
      </c>
      <c r="L116" s="512" t="s">
        <v>171</v>
      </c>
      <c r="M116" s="511" t="s">
        <v>172</v>
      </c>
      <c r="N116" s="513" t="s">
        <v>173</v>
      </c>
      <c r="O116" s="514">
        <v>0</v>
      </c>
      <c r="P116" s="513" t="s">
        <v>174</v>
      </c>
      <c r="Q116" s="513" t="s">
        <v>175</v>
      </c>
      <c r="R116" s="634">
        <v>9</v>
      </c>
      <c r="S116" s="716">
        <v>675</v>
      </c>
      <c r="T116" s="640">
        <v>0.16666666666666666</v>
      </c>
      <c r="U116" s="641"/>
      <c r="V116" s="644">
        <v>0.25</v>
      </c>
    </row>
    <row r="117" spans="1:22" ht="15.75" thickBot="1">
      <c r="A117" s="727"/>
      <c r="B117" s="618"/>
      <c r="C117" s="623"/>
      <c r="D117" s="445" t="s">
        <v>205</v>
      </c>
      <c r="E117" s="339"/>
      <c r="F117" s="632"/>
      <c r="G117" s="632"/>
      <c r="H117" s="733"/>
      <c r="I117" s="351">
        <v>2</v>
      </c>
      <c r="J117" s="352">
        <v>0</v>
      </c>
      <c r="K117" s="519">
        <v>9</v>
      </c>
      <c r="L117" s="524">
        <v>0</v>
      </c>
      <c r="M117" s="519">
        <v>2</v>
      </c>
      <c r="N117" s="525">
        <v>9</v>
      </c>
      <c r="O117" s="719">
        <v>0</v>
      </c>
      <c r="P117" s="519"/>
      <c r="Q117" s="345">
        <v>1</v>
      </c>
      <c r="R117" s="635"/>
      <c r="S117" s="717"/>
      <c r="T117" s="642"/>
      <c r="U117" s="643"/>
      <c r="V117" s="645"/>
    </row>
    <row r="118" spans="1:22" ht="15.75" thickBot="1">
      <c r="A118" s="728"/>
      <c r="B118" s="729"/>
      <c r="C118" s="730"/>
      <c r="D118" s="355" t="s">
        <v>206</v>
      </c>
      <c r="E118" s="346"/>
      <c r="F118" s="731"/>
      <c r="G118" s="731"/>
      <c r="H118" s="734"/>
      <c r="I118" s="721">
        <v>40</v>
      </c>
      <c r="J118" s="722"/>
      <c r="K118" s="723">
        <v>45</v>
      </c>
      <c r="L118" s="721"/>
      <c r="M118" s="520">
        <v>40</v>
      </c>
      <c r="N118" s="520">
        <v>450</v>
      </c>
      <c r="O118" s="720"/>
      <c r="P118" s="520">
        <v>0</v>
      </c>
      <c r="Q118" s="521">
        <v>100</v>
      </c>
      <c r="R118" s="636"/>
      <c r="S118" s="718"/>
      <c r="T118" s="364"/>
      <c r="U118" s="364"/>
      <c r="V118" s="364"/>
    </row>
    <row r="119" spans="1:22" ht="38.25">
      <c r="A119" s="726">
        <v>2</v>
      </c>
      <c r="B119" s="617" t="s">
        <v>481</v>
      </c>
      <c r="C119" s="622" t="s">
        <v>417</v>
      </c>
      <c r="D119" s="349" t="s">
        <v>212</v>
      </c>
      <c r="E119" s="333"/>
      <c r="F119" s="631">
        <v>0.44027777777777777</v>
      </c>
      <c r="G119" s="656">
        <v>0.53194444444444444</v>
      </c>
      <c r="H119" s="732">
        <v>9.1666666666666674E-2</v>
      </c>
      <c r="I119" s="510" t="s">
        <v>170</v>
      </c>
      <c r="J119" s="511" t="s">
        <v>171</v>
      </c>
      <c r="K119" s="511" t="s">
        <v>170</v>
      </c>
      <c r="L119" s="512" t="s">
        <v>171</v>
      </c>
      <c r="M119" s="511" t="s">
        <v>172</v>
      </c>
      <c r="N119" s="513" t="s">
        <v>173</v>
      </c>
      <c r="O119" s="514">
        <v>0</v>
      </c>
      <c r="P119" s="513" t="s">
        <v>174</v>
      </c>
      <c r="Q119" s="513" t="s">
        <v>175</v>
      </c>
      <c r="R119" s="634">
        <v>9</v>
      </c>
      <c r="S119" s="716">
        <v>660</v>
      </c>
      <c r="T119" s="364"/>
      <c r="U119" s="364"/>
      <c r="V119" s="364"/>
    </row>
    <row r="120" spans="1:22">
      <c r="A120" s="727"/>
      <c r="B120" s="618"/>
      <c r="C120" s="623"/>
      <c r="D120" s="445" t="s">
        <v>213</v>
      </c>
      <c r="E120" s="339"/>
      <c r="F120" s="632"/>
      <c r="G120" s="651"/>
      <c r="H120" s="733"/>
      <c r="I120" s="351">
        <v>2</v>
      </c>
      <c r="J120" s="352"/>
      <c r="K120" s="516">
        <v>10</v>
      </c>
      <c r="L120" s="517">
        <v>0</v>
      </c>
      <c r="M120" s="389">
        <v>2</v>
      </c>
      <c r="N120" s="525">
        <v>9</v>
      </c>
      <c r="O120" s="724">
        <v>0</v>
      </c>
      <c r="P120" s="527"/>
      <c r="Q120" s="345">
        <v>2</v>
      </c>
      <c r="R120" s="635"/>
      <c r="S120" s="717"/>
      <c r="T120" s="364"/>
      <c r="U120" s="364"/>
      <c r="V120" s="364"/>
    </row>
    <row r="121" spans="1:22" ht="15.75" thickBot="1">
      <c r="A121" s="728"/>
      <c r="B121" s="729"/>
      <c r="C121" s="730"/>
      <c r="D121" s="355" t="s">
        <v>578</v>
      </c>
      <c r="E121" s="346"/>
      <c r="F121" s="731"/>
      <c r="G121" s="735"/>
      <c r="H121" s="734"/>
      <c r="I121" s="721">
        <v>40</v>
      </c>
      <c r="J121" s="722"/>
      <c r="K121" s="723">
        <v>50</v>
      </c>
      <c r="L121" s="721"/>
      <c r="M121" s="528">
        <v>40</v>
      </c>
      <c r="N121" s="528">
        <v>450</v>
      </c>
      <c r="O121" s="725"/>
      <c r="P121" s="520">
        <v>0</v>
      </c>
      <c r="Q121" s="521">
        <v>80</v>
      </c>
      <c r="R121" s="636"/>
      <c r="S121" s="718"/>
      <c r="T121" s="364"/>
      <c r="U121" s="364"/>
      <c r="V121" s="364"/>
    </row>
    <row r="122" spans="1:22" ht="38.25">
      <c r="A122" s="726">
        <v>3</v>
      </c>
      <c r="B122" s="617" t="s">
        <v>404</v>
      </c>
      <c r="C122" s="622" t="s">
        <v>383</v>
      </c>
      <c r="D122" s="349" t="s">
        <v>579</v>
      </c>
      <c r="E122" s="333"/>
      <c r="F122" s="631">
        <v>0.4236111111111111</v>
      </c>
      <c r="G122" s="631">
        <v>0.52916666666666667</v>
      </c>
      <c r="H122" s="732">
        <v>0.10555555555555557</v>
      </c>
      <c r="I122" s="510" t="s">
        <v>170</v>
      </c>
      <c r="J122" s="511" t="s">
        <v>171</v>
      </c>
      <c r="K122" s="511" t="s">
        <v>170</v>
      </c>
      <c r="L122" s="512" t="s">
        <v>171</v>
      </c>
      <c r="M122" s="511" t="s">
        <v>172</v>
      </c>
      <c r="N122" s="513" t="s">
        <v>173</v>
      </c>
      <c r="O122" s="514">
        <v>0</v>
      </c>
      <c r="P122" s="513" t="s">
        <v>174</v>
      </c>
      <c r="Q122" s="513" t="s">
        <v>175</v>
      </c>
      <c r="R122" s="634">
        <v>9</v>
      </c>
      <c r="S122" s="716">
        <v>640</v>
      </c>
      <c r="T122" s="364"/>
      <c r="U122" s="364"/>
      <c r="V122" s="364"/>
    </row>
    <row r="123" spans="1:22">
      <c r="A123" s="727"/>
      <c r="B123" s="618"/>
      <c r="C123" s="623"/>
      <c r="D123" s="445" t="s">
        <v>221</v>
      </c>
      <c r="E123" s="339"/>
      <c r="F123" s="632"/>
      <c r="G123" s="632"/>
      <c r="H123" s="733"/>
      <c r="I123" s="351">
        <v>2</v>
      </c>
      <c r="J123" s="352">
        <v>0</v>
      </c>
      <c r="K123" s="516">
        <v>10</v>
      </c>
      <c r="L123" s="517">
        <v>0</v>
      </c>
      <c r="M123" s="519">
        <v>2</v>
      </c>
      <c r="N123" s="525">
        <v>9</v>
      </c>
      <c r="O123" s="719">
        <v>0</v>
      </c>
      <c r="P123" s="519"/>
      <c r="Q123" s="345">
        <v>3</v>
      </c>
      <c r="R123" s="635"/>
      <c r="S123" s="717"/>
      <c r="T123" s="364"/>
      <c r="U123" s="364"/>
      <c r="V123" s="364"/>
    </row>
    <row r="124" spans="1:22" ht="15.75" thickBot="1">
      <c r="A124" s="728"/>
      <c r="B124" s="729"/>
      <c r="C124" s="730"/>
      <c r="D124" s="361" t="s">
        <v>580</v>
      </c>
      <c r="E124" s="346"/>
      <c r="F124" s="731"/>
      <c r="G124" s="731"/>
      <c r="H124" s="734"/>
      <c r="I124" s="721">
        <v>40</v>
      </c>
      <c r="J124" s="722"/>
      <c r="K124" s="723">
        <v>50</v>
      </c>
      <c r="L124" s="721"/>
      <c r="M124" s="520">
        <v>40</v>
      </c>
      <c r="N124" s="520">
        <v>450</v>
      </c>
      <c r="O124" s="720"/>
      <c r="P124" s="520">
        <v>0</v>
      </c>
      <c r="Q124" s="521">
        <v>60</v>
      </c>
      <c r="R124" s="636"/>
      <c r="S124" s="718"/>
      <c r="T124" s="364"/>
      <c r="U124" s="364"/>
      <c r="V124" s="364"/>
    </row>
    <row r="125" spans="1:22" ht="38.25">
      <c r="A125" s="726">
        <v>4</v>
      </c>
      <c r="B125" s="618" t="s">
        <v>581</v>
      </c>
      <c r="C125" s="623" t="s">
        <v>582</v>
      </c>
      <c r="D125" s="349" t="s">
        <v>583</v>
      </c>
      <c r="E125" s="393"/>
      <c r="F125" s="632">
        <v>0.4513888888888889</v>
      </c>
      <c r="G125" s="651">
        <v>0.56180555555555556</v>
      </c>
      <c r="H125" s="732">
        <v>0.11041666666666666</v>
      </c>
      <c r="I125" s="529" t="s">
        <v>170</v>
      </c>
      <c r="J125" s="530" t="s">
        <v>171</v>
      </c>
      <c r="K125" s="531" t="s">
        <v>170</v>
      </c>
      <c r="L125" s="532" t="s">
        <v>171</v>
      </c>
      <c r="M125" s="530" t="s">
        <v>172</v>
      </c>
      <c r="N125" s="533" t="s">
        <v>173</v>
      </c>
      <c r="O125" s="514">
        <v>0</v>
      </c>
      <c r="P125" s="533" t="s">
        <v>174</v>
      </c>
      <c r="Q125" s="513" t="s">
        <v>175</v>
      </c>
      <c r="R125" s="634">
        <v>9</v>
      </c>
      <c r="S125" s="716">
        <v>610</v>
      </c>
      <c r="T125" s="364"/>
      <c r="U125" s="364"/>
      <c r="V125" s="364"/>
    </row>
    <row r="126" spans="1:22">
      <c r="A126" s="727"/>
      <c r="B126" s="618"/>
      <c r="C126" s="623"/>
      <c r="D126" s="361" t="s">
        <v>584</v>
      </c>
      <c r="E126" s="339"/>
      <c r="F126" s="632"/>
      <c r="G126" s="651"/>
      <c r="H126" s="733"/>
      <c r="I126" s="351">
        <v>2</v>
      </c>
      <c r="J126" s="352"/>
      <c r="K126" s="362">
        <v>9</v>
      </c>
      <c r="L126" s="363">
        <v>1</v>
      </c>
      <c r="M126" s="389">
        <v>2</v>
      </c>
      <c r="N126" s="525">
        <v>9</v>
      </c>
      <c r="O126" s="724">
        <v>0</v>
      </c>
      <c r="P126" s="527"/>
      <c r="Q126" s="345">
        <v>4</v>
      </c>
      <c r="R126" s="635"/>
      <c r="S126" s="717"/>
      <c r="T126" s="364"/>
      <c r="U126" s="364"/>
      <c r="V126" s="364"/>
    </row>
    <row r="127" spans="1:22" ht="15.75" thickBot="1">
      <c r="A127" s="728"/>
      <c r="B127" s="729"/>
      <c r="C127" s="730"/>
      <c r="D127" s="355" t="s">
        <v>585</v>
      </c>
      <c r="E127" s="346"/>
      <c r="F127" s="731"/>
      <c r="G127" s="735"/>
      <c r="H127" s="734"/>
      <c r="I127" s="721">
        <v>40</v>
      </c>
      <c r="J127" s="722"/>
      <c r="K127" s="723">
        <v>40</v>
      </c>
      <c r="L127" s="721"/>
      <c r="M127" s="528">
        <v>40</v>
      </c>
      <c r="N127" s="528">
        <v>450</v>
      </c>
      <c r="O127" s="725"/>
      <c r="P127" s="520">
        <v>0</v>
      </c>
      <c r="Q127" s="521">
        <v>40</v>
      </c>
      <c r="R127" s="636"/>
      <c r="S127" s="718"/>
      <c r="T127" s="364"/>
      <c r="U127" s="364"/>
      <c r="V127" s="364"/>
    </row>
    <row r="128" spans="1:22" ht="38.25">
      <c r="A128" s="726">
        <v>5</v>
      </c>
      <c r="B128" s="617" t="s">
        <v>586</v>
      </c>
      <c r="C128" s="622" t="s">
        <v>586</v>
      </c>
      <c r="D128" s="349" t="s">
        <v>587</v>
      </c>
      <c r="E128" s="333"/>
      <c r="F128" s="631">
        <v>0.45763888888888887</v>
      </c>
      <c r="G128" s="631">
        <v>0.58333333333333337</v>
      </c>
      <c r="H128" s="732">
        <v>0.1256944444444445</v>
      </c>
      <c r="I128" s="510" t="s">
        <v>170</v>
      </c>
      <c r="J128" s="511" t="s">
        <v>171</v>
      </c>
      <c r="K128" s="511" t="s">
        <v>170</v>
      </c>
      <c r="L128" s="512" t="s">
        <v>171</v>
      </c>
      <c r="M128" s="511" t="s">
        <v>172</v>
      </c>
      <c r="N128" s="513" t="s">
        <v>173</v>
      </c>
      <c r="O128" s="514">
        <v>0</v>
      </c>
      <c r="P128" s="513" t="s">
        <v>174</v>
      </c>
      <c r="Q128" s="513" t="s">
        <v>175</v>
      </c>
      <c r="R128" s="675">
        <v>9</v>
      </c>
      <c r="S128" s="716">
        <v>590</v>
      </c>
      <c r="T128" s="364"/>
      <c r="U128" s="364"/>
      <c r="V128" s="364"/>
    </row>
    <row r="129" spans="1:22">
      <c r="A129" s="727"/>
      <c r="B129" s="618"/>
      <c r="C129" s="623"/>
      <c r="D129" s="445" t="s">
        <v>588</v>
      </c>
      <c r="E129" s="339"/>
      <c r="F129" s="632"/>
      <c r="G129" s="632"/>
      <c r="H129" s="733"/>
      <c r="I129" s="351">
        <v>2</v>
      </c>
      <c r="J129" s="352"/>
      <c r="K129" s="519">
        <v>9</v>
      </c>
      <c r="L129" s="524">
        <v>1</v>
      </c>
      <c r="M129" s="519">
        <v>2</v>
      </c>
      <c r="N129" s="525">
        <v>9</v>
      </c>
      <c r="O129" s="719">
        <v>0</v>
      </c>
      <c r="P129" s="519"/>
      <c r="Q129" s="345">
        <v>5</v>
      </c>
      <c r="R129" s="676"/>
      <c r="S129" s="717"/>
      <c r="T129" s="364"/>
      <c r="U129" s="364"/>
      <c r="V129" s="364"/>
    </row>
    <row r="130" spans="1:22" ht="15.75" thickBot="1">
      <c r="A130" s="728"/>
      <c r="B130" s="729"/>
      <c r="C130" s="730"/>
      <c r="D130" s="355" t="s">
        <v>589</v>
      </c>
      <c r="E130" s="346"/>
      <c r="F130" s="731"/>
      <c r="G130" s="731"/>
      <c r="H130" s="734"/>
      <c r="I130" s="721">
        <v>40</v>
      </c>
      <c r="J130" s="722"/>
      <c r="K130" s="723">
        <v>40</v>
      </c>
      <c r="L130" s="721"/>
      <c r="M130" s="520">
        <v>40</v>
      </c>
      <c r="N130" s="520">
        <v>450</v>
      </c>
      <c r="O130" s="720"/>
      <c r="P130" s="520">
        <v>0</v>
      </c>
      <c r="Q130" s="521">
        <v>20</v>
      </c>
      <c r="R130" s="715"/>
      <c r="S130" s="718"/>
      <c r="T130" s="364"/>
      <c r="U130" s="364"/>
      <c r="V130" s="364"/>
    </row>
    <row r="131" spans="1:22" ht="38.25">
      <c r="A131" s="726">
        <v>6</v>
      </c>
      <c r="B131" s="617" t="s">
        <v>565</v>
      </c>
      <c r="C131" s="622" t="s">
        <v>565</v>
      </c>
      <c r="D131" s="349" t="s">
        <v>590</v>
      </c>
      <c r="E131" s="333"/>
      <c r="F131" s="631">
        <v>0.4291666666666667</v>
      </c>
      <c r="G131" s="631">
        <v>0.55972222222222223</v>
      </c>
      <c r="H131" s="732">
        <v>0.13055555555555554</v>
      </c>
      <c r="I131" s="510" t="s">
        <v>170</v>
      </c>
      <c r="J131" s="511" t="s">
        <v>171</v>
      </c>
      <c r="K131" s="511" t="s">
        <v>170</v>
      </c>
      <c r="L131" s="512" t="s">
        <v>171</v>
      </c>
      <c r="M131" s="511" t="s">
        <v>172</v>
      </c>
      <c r="N131" s="513" t="s">
        <v>173</v>
      </c>
      <c r="O131" s="514">
        <v>0</v>
      </c>
      <c r="P131" s="513" t="s">
        <v>174</v>
      </c>
      <c r="Q131" s="513" t="s">
        <v>175</v>
      </c>
      <c r="R131" s="634">
        <v>9</v>
      </c>
      <c r="S131" s="716">
        <v>580</v>
      </c>
      <c r="T131" s="364"/>
      <c r="U131" s="364"/>
      <c r="V131" s="364"/>
    </row>
    <row r="132" spans="1:22">
      <c r="A132" s="727"/>
      <c r="B132" s="618"/>
      <c r="C132" s="623"/>
      <c r="D132" s="445" t="s">
        <v>591</v>
      </c>
      <c r="E132" s="339"/>
      <c r="F132" s="632"/>
      <c r="G132" s="632"/>
      <c r="H132" s="733"/>
      <c r="I132" s="351">
        <v>2</v>
      </c>
      <c r="J132" s="352"/>
      <c r="K132" s="516">
        <v>9</v>
      </c>
      <c r="L132" s="517">
        <v>1</v>
      </c>
      <c r="M132" s="519">
        <v>2</v>
      </c>
      <c r="N132" s="525">
        <v>9</v>
      </c>
      <c r="O132" s="719">
        <v>0</v>
      </c>
      <c r="P132" s="519"/>
      <c r="Q132" s="345">
        <v>6</v>
      </c>
      <c r="R132" s="635"/>
      <c r="S132" s="717"/>
      <c r="T132" s="364"/>
      <c r="U132" s="364"/>
      <c r="V132" s="364"/>
    </row>
    <row r="133" spans="1:22" ht="15.75" thickBot="1">
      <c r="A133" s="728"/>
      <c r="B133" s="729"/>
      <c r="C133" s="730"/>
      <c r="D133" s="355" t="s">
        <v>592</v>
      </c>
      <c r="E133" s="346"/>
      <c r="F133" s="731"/>
      <c r="G133" s="731"/>
      <c r="H133" s="734"/>
      <c r="I133" s="721">
        <v>40</v>
      </c>
      <c r="J133" s="722"/>
      <c r="K133" s="723">
        <v>40</v>
      </c>
      <c r="L133" s="721"/>
      <c r="M133" s="520">
        <v>40</v>
      </c>
      <c r="N133" s="520">
        <v>450</v>
      </c>
      <c r="O133" s="720"/>
      <c r="P133" s="520">
        <v>0</v>
      </c>
      <c r="Q133" s="521">
        <v>10</v>
      </c>
      <c r="R133" s="636"/>
      <c r="S133" s="718"/>
      <c r="T133" s="364"/>
      <c r="U133" s="364"/>
      <c r="V133" s="364"/>
    </row>
    <row r="134" spans="1:22" ht="38.25">
      <c r="A134" s="726">
        <v>7</v>
      </c>
      <c r="B134" s="617" t="s">
        <v>408</v>
      </c>
      <c r="C134" s="622" t="s">
        <v>383</v>
      </c>
      <c r="D134" s="349" t="s">
        <v>593</v>
      </c>
      <c r="E134" s="333"/>
      <c r="F134" s="631">
        <v>0.43472222222222223</v>
      </c>
      <c r="G134" s="631">
        <v>0.56597222222222221</v>
      </c>
      <c r="H134" s="732">
        <v>0.13124999999999998</v>
      </c>
      <c r="I134" s="510" t="s">
        <v>170</v>
      </c>
      <c r="J134" s="511" t="s">
        <v>171</v>
      </c>
      <c r="K134" s="511" t="s">
        <v>170</v>
      </c>
      <c r="L134" s="512" t="s">
        <v>171</v>
      </c>
      <c r="M134" s="511" t="s">
        <v>172</v>
      </c>
      <c r="N134" s="513" t="s">
        <v>173</v>
      </c>
      <c r="O134" s="514">
        <v>0</v>
      </c>
      <c r="P134" s="513" t="s">
        <v>174</v>
      </c>
      <c r="Q134" s="513" t="s">
        <v>175</v>
      </c>
      <c r="R134" s="634">
        <v>8</v>
      </c>
      <c r="S134" s="716">
        <v>530</v>
      </c>
      <c r="T134" s="364"/>
      <c r="U134" s="364"/>
      <c r="V134" s="364"/>
    </row>
    <row r="135" spans="1:22">
      <c r="A135" s="727"/>
      <c r="B135" s="618"/>
      <c r="C135" s="623"/>
      <c r="D135" s="445" t="s">
        <v>594</v>
      </c>
      <c r="E135" s="339"/>
      <c r="F135" s="632"/>
      <c r="G135" s="632"/>
      <c r="H135" s="733"/>
      <c r="I135" s="351">
        <v>2</v>
      </c>
      <c r="J135" s="352">
        <v>0</v>
      </c>
      <c r="K135" s="516">
        <v>9</v>
      </c>
      <c r="L135" s="517">
        <v>1</v>
      </c>
      <c r="M135" s="356">
        <v>2</v>
      </c>
      <c r="N135" s="525">
        <v>8</v>
      </c>
      <c r="O135" s="719">
        <v>0</v>
      </c>
      <c r="P135" s="519"/>
      <c r="Q135" s="345">
        <v>7</v>
      </c>
      <c r="R135" s="635"/>
      <c r="S135" s="717"/>
      <c r="T135" s="364"/>
      <c r="U135" s="364"/>
      <c r="V135" s="364"/>
    </row>
    <row r="136" spans="1:22" ht="15.75" thickBot="1">
      <c r="A136" s="728"/>
      <c r="B136" s="729"/>
      <c r="C136" s="730"/>
      <c r="D136" s="361" t="s">
        <v>595</v>
      </c>
      <c r="E136" s="346"/>
      <c r="F136" s="731"/>
      <c r="G136" s="731"/>
      <c r="H136" s="734"/>
      <c r="I136" s="721">
        <v>40</v>
      </c>
      <c r="J136" s="722"/>
      <c r="K136" s="723">
        <v>40</v>
      </c>
      <c r="L136" s="721"/>
      <c r="M136" s="520">
        <v>40</v>
      </c>
      <c r="N136" s="520">
        <v>400</v>
      </c>
      <c r="O136" s="720"/>
      <c r="P136" s="520">
        <v>0</v>
      </c>
      <c r="Q136" s="521">
        <v>10</v>
      </c>
      <c r="R136" s="636"/>
      <c r="S136" s="718"/>
      <c r="T136" s="364"/>
      <c r="U136" s="364"/>
      <c r="V136" s="364"/>
    </row>
    <row r="137" spans="1:22" ht="38.25">
      <c r="A137" s="726">
        <v>8</v>
      </c>
      <c r="B137" s="617" t="s">
        <v>441</v>
      </c>
      <c r="C137" s="622" t="s">
        <v>441</v>
      </c>
      <c r="D137" s="349" t="s">
        <v>596</v>
      </c>
      <c r="E137" s="333"/>
      <c r="F137" s="631">
        <v>0.4597222222222222</v>
      </c>
      <c r="G137" s="631">
        <v>0.61944444444444446</v>
      </c>
      <c r="H137" s="732">
        <v>0.15972222222222227</v>
      </c>
      <c r="I137" s="510" t="s">
        <v>170</v>
      </c>
      <c r="J137" s="511" t="s">
        <v>171</v>
      </c>
      <c r="K137" s="511" t="s">
        <v>170</v>
      </c>
      <c r="L137" s="512" t="s">
        <v>171</v>
      </c>
      <c r="M137" s="511" t="s">
        <v>172</v>
      </c>
      <c r="N137" s="513" t="s">
        <v>173</v>
      </c>
      <c r="O137" s="514">
        <v>0</v>
      </c>
      <c r="P137" s="513" t="s">
        <v>174</v>
      </c>
      <c r="Q137" s="513" t="s">
        <v>175</v>
      </c>
      <c r="R137" s="675">
        <v>4</v>
      </c>
      <c r="S137" s="716">
        <v>340</v>
      </c>
      <c r="T137" s="364"/>
      <c r="U137" s="364"/>
      <c r="V137" s="364"/>
    </row>
    <row r="138" spans="1:22">
      <c r="A138" s="727"/>
      <c r="B138" s="618"/>
      <c r="C138" s="623"/>
      <c r="D138" s="445" t="s">
        <v>597</v>
      </c>
      <c r="E138" s="339"/>
      <c r="F138" s="632"/>
      <c r="G138" s="632"/>
      <c r="H138" s="733"/>
      <c r="I138" s="351">
        <v>2</v>
      </c>
      <c r="J138" s="352"/>
      <c r="K138" s="516">
        <v>10</v>
      </c>
      <c r="L138" s="517"/>
      <c r="M138" s="519">
        <v>2</v>
      </c>
      <c r="N138" s="525">
        <v>4</v>
      </c>
      <c r="O138" s="719">
        <v>0</v>
      </c>
      <c r="P138" s="519"/>
      <c r="Q138" s="345">
        <v>8</v>
      </c>
      <c r="R138" s="676"/>
      <c r="S138" s="717"/>
      <c r="T138" s="364"/>
      <c r="U138" s="364"/>
      <c r="V138" s="364"/>
    </row>
    <row r="139" spans="1:22" ht="15.75" thickBot="1">
      <c r="A139" s="728"/>
      <c r="B139" s="729"/>
      <c r="C139" s="730"/>
      <c r="D139" s="355" t="s">
        <v>598</v>
      </c>
      <c r="E139" s="346"/>
      <c r="F139" s="731"/>
      <c r="G139" s="731"/>
      <c r="H139" s="734"/>
      <c r="I139" s="721">
        <v>40</v>
      </c>
      <c r="J139" s="722"/>
      <c r="K139" s="723">
        <v>50</v>
      </c>
      <c r="L139" s="721"/>
      <c r="M139" s="520">
        <v>40</v>
      </c>
      <c r="N139" s="520">
        <v>200</v>
      </c>
      <c r="O139" s="720"/>
      <c r="P139" s="520">
        <v>0</v>
      </c>
      <c r="Q139" s="521">
        <v>10</v>
      </c>
      <c r="R139" s="715"/>
      <c r="S139" s="718"/>
      <c r="T139" s="364"/>
      <c r="U139" s="364"/>
      <c r="V139" s="364"/>
    </row>
    <row r="140" spans="1:22" ht="38.25">
      <c r="A140" s="726" t="s">
        <v>547</v>
      </c>
      <c r="B140" s="742" t="s">
        <v>599</v>
      </c>
      <c r="C140" s="623" t="s">
        <v>599</v>
      </c>
      <c r="D140" s="349" t="s">
        <v>600</v>
      </c>
      <c r="E140" s="393"/>
      <c r="F140" s="632">
        <v>0.44791666666666669</v>
      </c>
      <c r="G140" s="651">
        <v>0.60902777777777783</v>
      </c>
      <c r="H140" s="732">
        <v>0.16111111111111115</v>
      </c>
      <c r="I140" s="529" t="s">
        <v>170</v>
      </c>
      <c r="J140" s="530" t="s">
        <v>171</v>
      </c>
      <c r="K140" s="531" t="s">
        <v>170</v>
      </c>
      <c r="L140" s="532" t="s">
        <v>171</v>
      </c>
      <c r="M140" s="530" t="s">
        <v>172</v>
      </c>
      <c r="N140" s="533" t="s">
        <v>173</v>
      </c>
      <c r="O140" s="514">
        <v>0</v>
      </c>
      <c r="P140" s="533" t="s">
        <v>174</v>
      </c>
      <c r="Q140" s="513" t="s">
        <v>175</v>
      </c>
      <c r="R140" s="634">
        <v>9</v>
      </c>
      <c r="S140" s="716">
        <v>570</v>
      </c>
      <c r="T140" s="540" t="s">
        <v>601</v>
      </c>
      <c r="U140" s="364"/>
      <c r="V140" s="364"/>
    </row>
    <row r="141" spans="1:22">
      <c r="A141" s="727"/>
      <c r="B141" s="742"/>
      <c r="C141" s="623"/>
      <c r="D141" s="361" t="s">
        <v>602</v>
      </c>
      <c r="E141" s="339"/>
      <c r="F141" s="632"/>
      <c r="G141" s="651"/>
      <c r="H141" s="733"/>
      <c r="I141" s="351">
        <v>2</v>
      </c>
      <c r="J141" s="352"/>
      <c r="K141" s="362">
        <v>8</v>
      </c>
      <c r="L141" s="363">
        <v>2</v>
      </c>
      <c r="M141" s="389">
        <v>2</v>
      </c>
      <c r="N141" s="525">
        <v>9</v>
      </c>
      <c r="O141" s="724">
        <v>0</v>
      </c>
      <c r="P141" s="527"/>
      <c r="Q141" s="345">
        <v>9</v>
      </c>
      <c r="R141" s="635"/>
      <c r="S141" s="717"/>
      <c r="T141" s="364"/>
      <c r="U141" s="364"/>
      <c r="V141" s="364"/>
    </row>
    <row r="142" spans="1:22" ht="15.75" thickBot="1">
      <c r="A142" s="728"/>
      <c r="B142" s="743"/>
      <c r="C142" s="730"/>
      <c r="D142" s="355" t="s">
        <v>603</v>
      </c>
      <c r="E142" s="346"/>
      <c r="F142" s="731"/>
      <c r="G142" s="735"/>
      <c r="H142" s="734"/>
      <c r="I142" s="721">
        <v>40</v>
      </c>
      <c r="J142" s="722"/>
      <c r="K142" s="723">
        <v>30</v>
      </c>
      <c r="L142" s="721"/>
      <c r="M142" s="528">
        <v>40</v>
      </c>
      <c r="N142" s="528">
        <v>450</v>
      </c>
      <c r="O142" s="725"/>
      <c r="P142" s="520">
        <v>0</v>
      </c>
      <c r="Q142" s="521">
        <v>10</v>
      </c>
      <c r="R142" s="636"/>
      <c r="S142" s="718"/>
      <c r="T142" s="364"/>
      <c r="U142" s="364"/>
      <c r="V142" s="364"/>
    </row>
    <row r="143" spans="1:22">
      <c r="T143" s="364"/>
      <c r="U143" s="364"/>
      <c r="V143" s="364"/>
    </row>
    <row r="144" spans="1:22">
      <c r="T144" s="364"/>
      <c r="U144" s="364"/>
      <c r="V144" s="364"/>
    </row>
    <row r="145" spans="20:22">
      <c r="T145" s="364"/>
      <c r="U145" s="364"/>
      <c r="V145" s="364"/>
    </row>
    <row r="146" spans="20:22" ht="26.25">
      <c r="T146" s="541"/>
      <c r="U146" s="541"/>
      <c r="V146" s="542"/>
    </row>
  </sheetData>
  <mergeCells count="510">
    <mergeCell ref="A1:Q1"/>
    <mergeCell ref="A2:Q2"/>
    <mergeCell ref="H32:H34"/>
    <mergeCell ref="A26:A28"/>
    <mergeCell ref="B26:B28"/>
    <mergeCell ref="C26:C28"/>
    <mergeCell ref="F26:F28"/>
    <mergeCell ref="G26:G28"/>
    <mergeCell ref="H26:H28"/>
    <mergeCell ref="F16:F18"/>
    <mergeCell ref="G16:G18"/>
    <mergeCell ref="H16:H18"/>
    <mergeCell ref="A55:A57"/>
    <mergeCell ref="B55:B57"/>
    <mergeCell ref="C55:C57"/>
    <mergeCell ref="F55:F57"/>
    <mergeCell ref="G55:G57"/>
    <mergeCell ref="H55:H57"/>
    <mergeCell ref="A52:A54"/>
    <mergeCell ref="B52:B54"/>
    <mergeCell ref="C52:C54"/>
    <mergeCell ref="F52:F54"/>
    <mergeCell ref="G52:G54"/>
    <mergeCell ref="H52:H54"/>
    <mergeCell ref="A131:A133"/>
    <mergeCell ref="B131:B133"/>
    <mergeCell ref="C131:C133"/>
    <mergeCell ref="F131:F133"/>
    <mergeCell ref="G131:G133"/>
    <mergeCell ref="H131:H133"/>
    <mergeCell ref="B137:B139"/>
    <mergeCell ref="F87:F89"/>
    <mergeCell ref="G87:G89"/>
    <mergeCell ref="H87:H89"/>
    <mergeCell ref="A7:A9"/>
    <mergeCell ref="B7:B9"/>
    <mergeCell ref="C7:C9"/>
    <mergeCell ref="F7:F9"/>
    <mergeCell ref="G7:G9"/>
    <mergeCell ref="H7:H9"/>
    <mergeCell ref="A3:V3"/>
    <mergeCell ref="A4:A6"/>
    <mergeCell ref="B4:B6"/>
    <mergeCell ref="C4:C6"/>
    <mergeCell ref="F4:F6"/>
    <mergeCell ref="G4:G6"/>
    <mergeCell ref="A13:A15"/>
    <mergeCell ref="B13:B15"/>
    <mergeCell ref="C13:C15"/>
    <mergeCell ref="F13:F15"/>
    <mergeCell ref="G13:G15"/>
    <mergeCell ref="H13:H15"/>
    <mergeCell ref="B10:B12"/>
    <mergeCell ref="C10:C12"/>
    <mergeCell ref="F10:F12"/>
    <mergeCell ref="G10:G12"/>
    <mergeCell ref="H10:H12"/>
    <mergeCell ref="A10:A12"/>
    <mergeCell ref="H29:H31"/>
    <mergeCell ref="A23:A25"/>
    <mergeCell ref="B23:B25"/>
    <mergeCell ref="C23:C25"/>
    <mergeCell ref="F23:F25"/>
    <mergeCell ref="G23:G25"/>
    <mergeCell ref="H23:H25"/>
    <mergeCell ref="A16:A18"/>
    <mergeCell ref="B16:B18"/>
    <mergeCell ref="C16:C18"/>
    <mergeCell ref="A32:A34"/>
    <mergeCell ref="B32:B34"/>
    <mergeCell ref="C32:C34"/>
    <mergeCell ref="F32:F34"/>
    <mergeCell ref="G32:G34"/>
    <mergeCell ref="A29:A31"/>
    <mergeCell ref="B29:B31"/>
    <mergeCell ref="C29:C31"/>
    <mergeCell ref="F29:F31"/>
    <mergeCell ref="G29:G31"/>
    <mergeCell ref="A48:V48"/>
    <mergeCell ref="A49:A51"/>
    <mergeCell ref="B49:B51"/>
    <mergeCell ref="C49:C51"/>
    <mergeCell ref="A35:A37"/>
    <mergeCell ref="B35:B37"/>
    <mergeCell ref="C35:C37"/>
    <mergeCell ref="F35:F37"/>
    <mergeCell ref="G35:G37"/>
    <mergeCell ref="H35:H37"/>
    <mergeCell ref="A45:A47"/>
    <mergeCell ref="B45:B47"/>
    <mergeCell ref="C45:C47"/>
    <mergeCell ref="F45:F47"/>
    <mergeCell ref="G45:G47"/>
    <mergeCell ref="H45:H47"/>
    <mergeCell ref="A42:A44"/>
    <mergeCell ref="B42:B44"/>
    <mergeCell ref="C42:C44"/>
    <mergeCell ref="F42:F44"/>
    <mergeCell ref="G42:G44"/>
    <mergeCell ref="H42:H44"/>
    <mergeCell ref="A58:V58"/>
    <mergeCell ref="A59:A61"/>
    <mergeCell ref="B59:B61"/>
    <mergeCell ref="C59:C61"/>
    <mergeCell ref="F59:F61"/>
    <mergeCell ref="G59:G61"/>
    <mergeCell ref="H59:H61"/>
    <mergeCell ref="R59:R61"/>
    <mergeCell ref="S59:S61"/>
    <mergeCell ref="T59:U60"/>
    <mergeCell ref="V59:V60"/>
    <mergeCell ref="O60:O61"/>
    <mergeCell ref="H74:H76"/>
    <mergeCell ref="I61:J61"/>
    <mergeCell ref="K61:L61"/>
    <mergeCell ref="A68:A70"/>
    <mergeCell ref="B68:B70"/>
    <mergeCell ref="C68:C70"/>
    <mergeCell ref="F68:F70"/>
    <mergeCell ref="G68:G70"/>
    <mergeCell ref="H68:H70"/>
    <mergeCell ref="A71:A73"/>
    <mergeCell ref="B71:B73"/>
    <mergeCell ref="C71:C73"/>
    <mergeCell ref="F71:F73"/>
    <mergeCell ref="G71:G73"/>
    <mergeCell ref="H71:H73"/>
    <mergeCell ref="A62:A64"/>
    <mergeCell ref="B62:B64"/>
    <mergeCell ref="C62:C64"/>
    <mergeCell ref="F62:F64"/>
    <mergeCell ref="G62:G64"/>
    <mergeCell ref="H62:H64"/>
    <mergeCell ref="A87:A89"/>
    <mergeCell ref="B87:B89"/>
    <mergeCell ref="C87:C89"/>
    <mergeCell ref="A81:A83"/>
    <mergeCell ref="B81:B83"/>
    <mergeCell ref="C81:C83"/>
    <mergeCell ref="F81:F83"/>
    <mergeCell ref="G81:G83"/>
    <mergeCell ref="H81:H83"/>
    <mergeCell ref="H112:H114"/>
    <mergeCell ref="A93:A95"/>
    <mergeCell ref="B93:B95"/>
    <mergeCell ref="C93:C95"/>
    <mergeCell ref="F93:F95"/>
    <mergeCell ref="G93:G95"/>
    <mergeCell ref="H93:H95"/>
    <mergeCell ref="A90:A92"/>
    <mergeCell ref="B90:B92"/>
    <mergeCell ref="C90:C92"/>
    <mergeCell ref="F90:F92"/>
    <mergeCell ref="G90:G92"/>
    <mergeCell ref="H90:H92"/>
    <mergeCell ref="A128:A130"/>
    <mergeCell ref="B128:B130"/>
    <mergeCell ref="C128:C130"/>
    <mergeCell ref="F128:F130"/>
    <mergeCell ref="G128:G130"/>
    <mergeCell ref="H128:H130"/>
    <mergeCell ref="A125:A127"/>
    <mergeCell ref="B125:B127"/>
    <mergeCell ref="C125:C127"/>
    <mergeCell ref="F125:F127"/>
    <mergeCell ref="G125:G127"/>
    <mergeCell ref="H125:H127"/>
    <mergeCell ref="A140:A142"/>
    <mergeCell ref="B140:B142"/>
    <mergeCell ref="C140:C142"/>
    <mergeCell ref="F140:F142"/>
    <mergeCell ref="G140:G142"/>
    <mergeCell ref="H140:H142"/>
    <mergeCell ref="A137:A139"/>
    <mergeCell ref="A134:A136"/>
    <mergeCell ref="B134:B136"/>
    <mergeCell ref="C134:C136"/>
    <mergeCell ref="F134:F136"/>
    <mergeCell ref="G134:G136"/>
    <mergeCell ref="H134:H136"/>
    <mergeCell ref="C137:C139"/>
    <mergeCell ref="F137:F139"/>
    <mergeCell ref="G137:G139"/>
    <mergeCell ref="H137:H139"/>
    <mergeCell ref="H4:H6"/>
    <mergeCell ref="R4:R6"/>
    <mergeCell ref="S4:S6"/>
    <mergeCell ref="T4:U5"/>
    <mergeCell ref="V4:V5"/>
    <mergeCell ref="O5:O6"/>
    <mergeCell ref="I6:J6"/>
    <mergeCell ref="K6:L6"/>
    <mergeCell ref="R7:R9"/>
    <mergeCell ref="S7:S9"/>
    <mergeCell ref="O8:O9"/>
    <mergeCell ref="I9:J9"/>
    <mergeCell ref="K9:L9"/>
    <mergeCell ref="R10:R12"/>
    <mergeCell ref="S10:S12"/>
    <mergeCell ref="O11:O12"/>
    <mergeCell ref="I12:J12"/>
    <mergeCell ref="K12:L12"/>
    <mergeCell ref="R13:R15"/>
    <mergeCell ref="S13:S15"/>
    <mergeCell ref="O14:O15"/>
    <mergeCell ref="I15:J15"/>
    <mergeCell ref="K15:L15"/>
    <mergeCell ref="R16:R18"/>
    <mergeCell ref="S16:S18"/>
    <mergeCell ref="O17:O18"/>
    <mergeCell ref="I18:J18"/>
    <mergeCell ref="K18:L18"/>
    <mergeCell ref="A19:V19"/>
    <mergeCell ref="A20:A22"/>
    <mergeCell ref="B20:B22"/>
    <mergeCell ref="C20:C22"/>
    <mergeCell ref="F20:F22"/>
    <mergeCell ref="G20:G22"/>
    <mergeCell ref="H20:H22"/>
    <mergeCell ref="R20:R22"/>
    <mergeCell ref="S20:S22"/>
    <mergeCell ref="T20:U21"/>
    <mergeCell ref="V20:V21"/>
    <mergeCell ref="O21:O22"/>
    <mergeCell ref="I22:J22"/>
    <mergeCell ref="K22:L22"/>
    <mergeCell ref="R23:R25"/>
    <mergeCell ref="S23:S25"/>
    <mergeCell ref="O24:O25"/>
    <mergeCell ref="I25:J25"/>
    <mergeCell ref="K25:L25"/>
    <mergeCell ref="R26:R28"/>
    <mergeCell ref="S26:S28"/>
    <mergeCell ref="O27:O28"/>
    <mergeCell ref="I28:J28"/>
    <mergeCell ref="K28:L28"/>
    <mergeCell ref="R29:R31"/>
    <mergeCell ref="S29:S31"/>
    <mergeCell ref="O30:O31"/>
    <mergeCell ref="I31:J31"/>
    <mergeCell ref="K31:L31"/>
    <mergeCell ref="R32:R34"/>
    <mergeCell ref="S32:S34"/>
    <mergeCell ref="O33:O34"/>
    <mergeCell ref="I34:J34"/>
    <mergeCell ref="K34:L34"/>
    <mergeCell ref="R35:R37"/>
    <mergeCell ref="S35:S37"/>
    <mergeCell ref="O36:O37"/>
    <mergeCell ref="I37:J37"/>
    <mergeCell ref="K37:L37"/>
    <mergeCell ref="A38:A40"/>
    <mergeCell ref="B38:B40"/>
    <mergeCell ref="C38:C40"/>
    <mergeCell ref="F38:F40"/>
    <mergeCell ref="G38:G40"/>
    <mergeCell ref="H38:H40"/>
    <mergeCell ref="R38:R40"/>
    <mergeCell ref="S38:S40"/>
    <mergeCell ref="O39:O40"/>
    <mergeCell ref="I40:J40"/>
    <mergeCell ref="K40:L40"/>
    <mergeCell ref="A41:V41"/>
    <mergeCell ref="R42:R44"/>
    <mergeCell ref="S42:S44"/>
    <mergeCell ref="T42:U43"/>
    <mergeCell ref="V42:V43"/>
    <mergeCell ref="O43:O44"/>
    <mergeCell ref="I44:J44"/>
    <mergeCell ref="K44:L44"/>
    <mergeCell ref="R45:R47"/>
    <mergeCell ref="S45:S47"/>
    <mergeCell ref="O46:O47"/>
    <mergeCell ref="I47:J47"/>
    <mergeCell ref="K47:L47"/>
    <mergeCell ref="F49:F51"/>
    <mergeCell ref="G49:G51"/>
    <mergeCell ref="H49:H51"/>
    <mergeCell ref="R49:R51"/>
    <mergeCell ref="S49:S51"/>
    <mergeCell ref="T49:U50"/>
    <mergeCell ref="V49:V50"/>
    <mergeCell ref="O50:O51"/>
    <mergeCell ref="I51:J51"/>
    <mergeCell ref="K51:L51"/>
    <mergeCell ref="R52:R54"/>
    <mergeCell ref="S52:S54"/>
    <mergeCell ref="O53:O54"/>
    <mergeCell ref="I54:J54"/>
    <mergeCell ref="K54:L54"/>
    <mergeCell ref="R55:R57"/>
    <mergeCell ref="S55:S57"/>
    <mergeCell ref="O56:O57"/>
    <mergeCell ref="I57:J57"/>
    <mergeCell ref="K57:L57"/>
    <mergeCell ref="R62:R64"/>
    <mergeCell ref="S62:S64"/>
    <mergeCell ref="O63:O64"/>
    <mergeCell ref="I64:J64"/>
    <mergeCell ref="K64:L64"/>
    <mergeCell ref="A65:A67"/>
    <mergeCell ref="B65:B67"/>
    <mergeCell ref="C65:C67"/>
    <mergeCell ref="F65:F67"/>
    <mergeCell ref="G65:G67"/>
    <mergeCell ref="H65:H67"/>
    <mergeCell ref="R65:R67"/>
    <mergeCell ref="S65:S67"/>
    <mergeCell ref="O66:O67"/>
    <mergeCell ref="I67:J67"/>
    <mergeCell ref="K67:L67"/>
    <mergeCell ref="R68:R70"/>
    <mergeCell ref="S68:S70"/>
    <mergeCell ref="O69:O70"/>
    <mergeCell ref="I70:J70"/>
    <mergeCell ref="K70:L70"/>
    <mergeCell ref="R71:R73"/>
    <mergeCell ref="S71:S73"/>
    <mergeCell ref="O72:O73"/>
    <mergeCell ref="I73:J73"/>
    <mergeCell ref="K73:L73"/>
    <mergeCell ref="R74:R76"/>
    <mergeCell ref="S74:S76"/>
    <mergeCell ref="O75:O76"/>
    <mergeCell ref="I76:J76"/>
    <mergeCell ref="K76:L76"/>
    <mergeCell ref="A77:V77"/>
    <mergeCell ref="A78:A80"/>
    <mergeCell ref="B78:B80"/>
    <mergeCell ref="C78:C80"/>
    <mergeCell ref="F78:F80"/>
    <mergeCell ref="G78:G80"/>
    <mergeCell ref="H78:H80"/>
    <mergeCell ref="R78:R80"/>
    <mergeCell ref="S78:S80"/>
    <mergeCell ref="T78:U79"/>
    <mergeCell ref="V78:V79"/>
    <mergeCell ref="O79:O80"/>
    <mergeCell ref="I80:J80"/>
    <mergeCell ref="K80:L80"/>
    <mergeCell ref="A74:A76"/>
    <mergeCell ref="B74:B76"/>
    <mergeCell ref="C74:C76"/>
    <mergeCell ref="F74:F76"/>
    <mergeCell ref="G74:G76"/>
    <mergeCell ref="R81:R83"/>
    <mergeCell ref="S81:S83"/>
    <mergeCell ref="O82:O83"/>
    <mergeCell ref="I83:J83"/>
    <mergeCell ref="K83:L83"/>
    <mergeCell ref="A84:A86"/>
    <mergeCell ref="B84:B86"/>
    <mergeCell ref="C84:C86"/>
    <mergeCell ref="F84:F86"/>
    <mergeCell ref="G84:G86"/>
    <mergeCell ref="H84:H86"/>
    <mergeCell ref="R84:R86"/>
    <mergeCell ref="S84:S86"/>
    <mergeCell ref="O85:O86"/>
    <mergeCell ref="I86:J86"/>
    <mergeCell ref="K86:L86"/>
    <mergeCell ref="R87:R89"/>
    <mergeCell ref="S87:S89"/>
    <mergeCell ref="O88:O89"/>
    <mergeCell ref="I89:J89"/>
    <mergeCell ref="K89:L89"/>
    <mergeCell ref="R90:R92"/>
    <mergeCell ref="S90:S92"/>
    <mergeCell ref="O91:O92"/>
    <mergeCell ref="I92:J92"/>
    <mergeCell ref="K92:L92"/>
    <mergeCell ref="R93:R95"/>
    <mergeCell ref="S93:S95"/>
    <mergeCell ref="O94:O95"/>
    <mergeCell ref="I95:J95"/>
    <mergeCell ref="K95:L95"/>
    <mergeCell ref="A96:V96"/>
    <mergeCell ref="A97:A99"/>
    <mergeCell ref="B97:B99"/>
    <mergeCell ref="C97:C99"/>
    <mergeCell ref="F97:F99"/>
    <mergeCell ref="G97:G99"/>
    <mergeCell ref="H97:H99"/>
    <mergeCell ref="R97:R99"/>
    <mergeCell ref="S97:S99"/>
    <mergeCell ref="T97:U98"/>
    <mergeCell ref="V97:V98"/>
    <mergeCell ref="O98:O99"/>
    <mergeCell ref="I99:J99"/>
    <mergeCell ref="K99:L99"/>
    <mergeCell ref="A100:A102"/>
    <mergeCell ref="B100:B102"/>
    <mergeCell ref="C100:C102"/>
    <mergeCell ref="F100:F102"/>
    <mergeCell ref="G100:G102"/>
    <mergeCell ref="H100:H102"/>
    <mergeCell ref="R100:R102"/>
    <mergeCell ref="S100:S102"/>
    <mergeCell ref="O101:O102"/>
    <mergeCell ref="I102:J102"/>
    <mergeCell ref="K102:L102"/>
    <mergeCell ref="A103:A105"/>
    <mergeCell ref="B103:B105"/>
    <mergeCell ref="C103:C105"/>
    <mergeCell ref="F103:F105"/>
    <mergeCell ref="G103:G105"/>
    <mergeCell ref="H103:H105"/>
    <mergeCell ref="R103:R105"/>
    <mergeCell ref="S103:S105"/>
    <mergeCell ref="O104:O105"/>
    <mergeCell ref="I105:J105"/>
    <mergeCell ref="K105:L105"/>
    <mergeCell ref="A106:A108"/>
    <mergeCell ref="B106:B108"/>
    <mergeCell ref="C106:C108"/>
    <mergeCell ref="F106:F108"/>
    <mergeCell ref="G106:G108"/>
    <mergeCell ref="H106:H108"/>
    <mergeCell ref="R106:R108"/>
    <mergeCell ref="S106:S108"/>
    <mergeCell ref="O107:O108"/>
    <mergeCell ref="I108:J108"/>
    <mergeCell ref="K108:L108"/>
    <mergeCell ref="A109:A111"/>
    <mergeCell ref="B109:B111"/>
    <mergeCell ref="C109:C111"/>
    <mergeCell ref="F109:F111"/>
    <mergeCell ref="G109:G111"/>
    <mergeCell ref="H109:H111"/>
    <mergeCell ref="R109:R111"/>
    <mergeCell ref="S109:S111"/>
    <mergeCell ref="O110:O111"/>
    <mergeCell ref="I111:J111"/>
    <mergeCell ref="K111:L111"/>
    <mergeCell ref="R112:R114"/>
    <mergeCell ref="S112:S114"/>
    <mergeCell ref="O113:O114"/>
    <mergeCell ref="I114:J114"/>
    <mergeCell ref="K114:L114"/>
    <mergeCell ref="A115:V115"/>
    <mergeCell ref="A116:A118"/>
    <mergeCell ref="B116:B118"/>
    <mergeCell ref="C116:C118"/>
    <mergeCell ref="F116:F118"/>
    <mergeCell ref="G116:G118"/>
    <mergeCell ref="H116:H118"/>
    <mergeCell ref="R116:R118"/>
    <mergeCell ref="S116:S118"/>
    <mergeCell ref="T116:U117"/>
    <mergeCell ref="V116:V117"/>
    <mergeCell ref="O117:O118"/>
    <mergeCell ref="I118:J118"/>
    <mergeCell ref="K118:L118"/>
    <mergeCell ref="A112:A114"/>
    <mergeCell ref="B112:B114"/>
    <mergeCell ref="C112:C114"/>
    <mergeCell ref="F112:F114"/>
    <mergeCell ref="G112:G114"/>
    <mergeCell ref="A119:A121"/>
    <mergeCell ref="B119:B121"/>
    <mergeCell ref="C119:C121"/>
    <mergeCell ref="F119:F121"/>
    <mergeCell ref="G119:G121"/>
    <mergeCell ref="H119:H121"/>
    <mergeCell ref="R119:R121"/>
    <mergeCell ref="S119:S121"/>
    <mergeCell ref="O120:O121"/>
    <mergeCell ref="I121:J121"/>
    <mergeCell ref="K121:L121"/>
    <mergeCell ref="A122:A124"/>
    <mergeCell ref="B122:B124"/>
    <mergeCell ref="C122:C124"/>
    <mergeCell ref="F122:F124"/>
    <mergeCell ref="G122:G124"/>
    <mergeCell ref="H122:H124"/>
    <mergeCell ref="R122:R124"/>
    <mergeCell ref="S122:S124"/>
    <mergeCell ref="O123:O124"/>
    <mergeCell ref="I124:J124"/>
    <mergeCell ref="K124:L124"/>
    <mergeCell ref="R125:R127"/>
    <mergeCell ref="S125:S127"/>
    <mergeCell ref="O126:O127"/>
    <mergeCell ref="I127:J127"/>
    <mergeCell ref="K127:L127"/>
    <mergeCell ref="R128:R130"/>
    <mergeCell ref="S128:S130"/>
    <mergeCell ref="O129:O130"/>
    <mergeCell ref="I130:J130"/>
    <mergeCell ref="K130:L130"/>
    <mergeCell ref="R131:R133"/>
    <mergeCell ref="S131:S133"/>
    <mergeCell ref="O132:O133"/>
    <mergeCell ref="I133:J133"/>
    <mergeCell ref="K133:L133"/>
    <mergeCell ref="R134:R136"/>
    <mergeCell ref="S134:S136"/>
    <mergeCell ref="O135:O136"/>
    <mergeCell ref="I136:J136"/>
    <mergeCell ref="K136:L136"/>
    <mergeCell ref="R137:R139"/>
    <mergeCell ref="S137:S139"/>
    <mergeCell ref="O138:O139"/>
    <mergeCell ref="I139:J139"/>
    <mergeCell ref="K139:L139"/>
    <mergeCell ref="R140:R142"/>
    <mergeCell ref="S140:S142"/>
    <mergeCell ref="O141:O142"/>
    <mergeCell ref="I142:J142"/>
    <mergeCell ref="K142:L142"/>
  </mergeCells>
  <conditionalFormatting sqref="A42:A47">
    <cfRule type="dataBar" priority="9">
      <dataBar>
        <cfvo type="min" val="0"/>
        <cfvo type="max" val="0"/>
        <color rgb="FFFF555A"/>
      </dataBar>
    </cfRule>
  </conditionalFormatting>
  <conditionalFormatting sqref="A49:A57">
    <cfRule type="dataBar" priority="8">
      <dataBar>
        <cfvo type="min" val="0"/>
        <cfvo type="max" val="0"/>
        <color rgb="FF638EC6"/>
      </dataBar>
    </cfRule>
  </conditionalFormatting>
  <conditionalFormatting sqref="A97:A114">
    <cfRule type="dataBar" priority="7">
      <dataBar>
        <cfvo type="min" val="0"/>
        <cfvo type="max" val="0"/>
        <color rgb="FFFF555A"/>
      </dataBar>
    </cfRule>
  </conditionalFormatting>
  <conditionalFormatting sqref="A4:A18">
    <cfRule type="dataBar" priority="6">
      <dataBar>
        <cfvo type="min" val="0"/>
        <cfvo type="max" val="0"/>
        <color rgb="FFFF555A"/>
      </dataBar>
    </cfRule>
  </conditionalFormatting>
  <conditionalFormatting sqref="A74:A76">
    <cfRule type="dataBar" priority="5">
      <dataBar>
        <cfvo type="min" val="0"/>
        <cfvo type="max" val="0"/>
        <color rgb="FFFF555A"/>
      </dataBar>
    </cfRule>
  </conditionalFormatting>
  <conditionalFormatting sqref="A78:A95">
    <cfRule type="dataBar" priority="4">
      <dataBar>
        <cfvo type="min" val="0"/>
        <cfvo type="max" val="0"/>
        <color rgb="FF638EC6"/>
      </dataBar>
    </cfRule>
  </conditionalFormatting>
  <conditionalFormatting sqref="A116:A142">
    <cfRule type="dataBar" priority="3">
      <dataBar>
        <cfvo type="min" val="0"/>
        <cfvo type="max" val="0"/>
        <color rgb="FF638EC6"/>
      </dataBar>
    </cfRule>
  </conditionalFormatting>
  <conditionalFormatting sqref="A59:A73">
    <cfRule type="dataBar" priority="2">
      <dataBar>
        <cfvo type="min" val="0"/>
        <cfvo type="max" val="0"/>
        <color rgb="FFFF555A"/>
      </dataBar>
    </cfRule>
  </conditionalFormatting>
  <conditionalFormatting sqref="A20:A40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49"/>
  <sheetViews>
    <sheetView workbookViewId="0">
      <selection sqref="A1:Q306"/>
    </sheetView>
  </sheetViews>
  <sheetFormatPr defaultRowHeight="15"/>
  <cols>
    <col min="3" max="3" width="21" bestFit="1" customWidth="1"/>
    <col min="4" max="4" width="22.42578125" bestFit="1" customWidth="1"/>
    <col min="8" max="8" width="10.28515625" customWidth="1"/>
    <col min="9" max="10" width="9.7109375" customWidth="1"/>
    <col min="12" max="12" width="10.42578125" customWidth="1"/>
    <col min="13" max="13" width="12.5703125" customWidth="1"/>
  </cols>
  <sheetData>
    <row r="1" spans="1:17" ht="24" thickBot="1">
      <c r="A1" s="793" t="s">
        <v>144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5"/>
    </row>
    <row r="2" spans="1:17" ht="24" customHeight="1" thickBot="1">
      <c r="A2" s="793" t="s">
        <v>145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7"/>
    </row>
    <row r="3" spans="1:17" ht="29.25" customHeight="1" thickBot="1">
      <c r="A3" s="40" t="s">
        <v>21</v>
      </c>
      <c r="B3" s="41" t="s">
        <v>57</v>
      </c>
      <c r="C3" s="41" t="s">
        <v>58</v>
      </c>
      <c r="D3" s="41" t="s">
        <v>22</v>
      </c>
      <c r="E3" s="41" t="s">
        <v>59</v>
      </c>
      <c r="F3" s="42" t="s">
        <v>60</v>
      </c>
      <c r="G3" s="42" t="s">
        <v>61</v>
      </c>
      <c r="H3" s="42" t="s">
        <v>62</v>
      </c>
      <c r="I3" s="289" t="s">
        <v>146</v>
      </c>
      <c r="J3" s="42" t="s">
        <v>147</v>
      </c>
      <c r="K3" s="42" t="s">
        <v>148</v>
      </c>
      <c r="L3" s="290" t="s">
        <v>149</v>
      </c>
      <c r="M3" s="181" t="s">
        <v>150</v>
      </c>
      <c r="N3" s="181" t="s">
        <v>151</v>
      </c>
      <c r="O3" s="291" t="s">
        <v>63</v>
      </c>
      <c r="P3" s="151" t="s">
        <v>64</v>
      </c>
      <c r="Q3" s="43" t="s">
        <v>79</v>
      </c>
    </row>
    <row r="4" spans="1:17" ht="15.75" thickBot="1">
      <c r="A4" s="798" t="s">
        <v>34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800"/>
      <c r="O4" s="800"/>
      <c r="P4" s="800"/>
      <c r="Q4" s="801"/>
    </row>
    <row r="5" spans="1:17" ht="15.75" customHeight="1">
      <c r="A5" s="726"/>
      <c r="B5" s="780"/>
      <c r="C5" s="781"/>
      <c r="D5" s="292"/>
      <c r="E5" s="293"/>
      <c r="F5" s="782">
        <v>0.47916666666666669</v>
      </c>
      <c r="G5" s="782">
        <v>0.56319444444444444</v>
      </c>
      <c r="H5" s="782">
        <f>G5-F5</f>
        <v>8.4027777777777757E-2</v>
      </c>
      <c r="I5" s="784">
        <v>60</v>
      </c>
      <c r="J5" s="785">
        <v>150</v>
      </c>
      <c r="K5" s="785">
        <v>220</v>
      </c>
      <c r="L5" s="785">
        <v>500</v>
      </c>
      <c r="M5" s="785">
        <v>-10</v>
      </c>
      <c r="N5" s="785">
        <v>-15</v>
      </c>
      <c r="O5" s="785">
        <v>100</v>
      </c>
      <c r="P5" s="785">
        <v>10</v>
      </c>
      <c r="Q5" s="716">
        <f>SUM(I5:O5)</f>
        <v>1005</v>
      </c>
    </row>
    <row r="6" spans="1:17">
      <c r="A6" s="727"/>
      <c r="B6" s="769"/>
      <c r="C6" s="771"/>
      <c r="D6" s="44"/>
      <c r="E6" s="107"/>
      <c r="F6" s="783"/>
      <c r="G6" s="783"/>
      <c r="H6" s="783"/>
      <c r="I6" s="775"/>
      <c r="J6" s="764"/>
      <c r="K6" s="764"/>
      <c r="L6" s="764"/>
      <c r="M6" s="764"/>
      <c r="N6" s="764"/>
      <c r="O6" s="764"/>
      <c r="P6" s="764"/>
      <c r="Q6" s="717"/>
    </row>
    <row r="7" spans="1:17">
      <c r="A7" s="727"/>
      <c r="B7" s="769"/>
      <c r="C7" s="771"/>
      <c r="D7" s="108"/>
      <c r="E7" s="109"/>
      <c r="F7" s="783"/>
      <c r="G7" s="783"/>
      <c r="H7" s="783"/>
      <c r="I7" s="775"/>
      <c r="J7" s="764"/>
      <c r="K7" s="764"/>
      <c r="L7" s="764"/>
      <c r="M7" s="764"/>
      <c r="N7" s="764"/>
      <c r="O7" s="764"/>
      <c r="P7" s="764"/>
      <c r="Q7" s="717"/>
    </row>
    <row r="8" spans="1:17">
      <c r="A8" s="727"/>
      <c r="B8" s="769"/>
      <c r="C8" s="771"/>
      <c r="D8" s="249"/>
      <c r="E8" s="250"/>
      <c r="F8" s="773"/>
      <c r="G8" s="773"/>
      <c r="H8" s="773"/>
      <c r="I8" s="775"/>
      <c r="J8" s="763"/>
      <c r="K8" s="763"/>
      <c r="L8" s="763"/>
      <c r="M8" s="763"/>
      <c r="N8" s="763"/>
      <c r="O8" s="763"/>
      <c r="P8" s="763"/>
      <c r="Q8" s="766">
        <f t="shared" ref="Q8" si="0">SUM(I8:O8)</f>
        <v>0</v>
      </c>
    </row>
    <row r="9" spans="1:17">
      <c r="A9" s="727"/>
      <c r="B9" s="769"/>
      <c r="C9" s="771"/>
      <c r="D9" s="44"/>
      <c r="E9" s="107"/>
      <c r="F9" s="773"/>
      <c r="G9" s="773"/>
      <c r="H9" s="773"/>
      <c r="I9" s="775"/>
      <c r="J9" s="764"/>
      <c r="K9" s="764"/>
      <c r="L9" s="764"/>
      <c r="M9" s="764"/>
      <c r="N9" s="764"/>
      <c r="O9" s="764"/>
      <c r="P9" s="764"/>
      <c r="Q9" s="717"/>
    </row>
    <row r="10" spans="1:17">
      <c r="A10" s="727"/>
      <c r="B10" s="769"/>
      <c r="C10" s="771"/>
      <c r="D10" s="108"/>
      <c r="E10" s="109"/>
      <c r="F10" s="773"/>
      <c r="G10" s="773"/>
      <c r="H10" s="773"/>
      <c r="I10" s="775"/>
      <c r="J10" s="764"/>
      <c r="K10" s="764"/>
      <c r="L10" s="764"/>
      <c r="M10" s="764"/>
      <c r="N10" s="764"/>
      <c r="O10" s="764"/>
      <c r="P10" s="764"/>
      <c r="Q10" s="717"/>
    </row>
    <row r="11" spans="1:17">
      <c r="A11" s="727"/>
      <c r="B11" s="769"/>
      <c r="C11" s="771"/>
      <c r="D11" s="249"/>
      <c r="E11" s="250"/>
      <c r="F11" s="773"/>
      <c r="G11" s="773"/>
      <c r="H11" s="773"/>
      <c r="I11" s="775"/>
      <c r="J11" s="763"/>
      <c r="K11" s="763"/>
      <c r="L11" s="763"/>
      <c r="M11" s="763"/>
      <c r="N11" s="763"/>
      <c r="O11" s="763"/>
      <c r="P11" s="763"/>
      <c r="Q11" s="766">
        <f t="shared" ref="Q11" si="1">SUM(I11:O11)</f>
        <v>0</v>
      </c>
    </row>
    <row r="12" spans="1:17" ht="18.75" customHeight="1">
      <c r="A12" s="727"/>
      <c r="B12" s="769"/>
      <c r="C12" s="771"/>
      <c r="D12" s="44"/>
      <c r="E12" s="107"/>
      <c r="F12" s="773"/>
      <c r="G12" s="773"/>
      <c r="H12" s="773"/>
      <c r="I12" s="775"/>
      <c r="J12" s="764"/>
      <c r="K12" s="764"/>
      <c r="L12" s="764"/>
      <c r="M12" s="764"/>
      <c r="N12" s="764"/>
      <c r="O12" s="764"/>
      <c r="P12" s="764"/>
      <c r="Q12" s="717"/>
    </row>
    <row r="13" spans="1:17">
      <c r="A13" s="727"/>
      <c r="B13" s="769"/>
      <c r="C13" s="771"/>
      <c r="D13" s="108"/>
      <c r="E13" s="109"/>
      <c r="F13" s="773"/>
      <c r="G13" s="773"/>
      <c r="H13" s="773"/>
      <c r="I13" s="775"/>
      <c r="J13" s="764"/>
      <c r="K13" s="764"/>
      <c r="L13" s="764"/>
      <c r="M13" s="764"/>
      <c r="N13" s="764"/>
      <c r="O13" s="764"/>
      <c r="P13" s="764"/>
      <c r="Q13" s="717"/>
    </row>
    <row r="14" spans="1:17">
      <c r="A14" s="727"/>
      <c r="B14" s="769"/>
      <c r="C14" s="771"/>
      <c r="D14" s="249"/>
      <c r="E14" s="250"/>
      <c r="F14" s="773"/>
      <c r="G14" s="773"/>
      <c r="H14" s="773"/>
      <c r="I14" s="775"/>
      <c r="J14" s="763"/>
      <c r="K14" s="763"/>
      <c r="L14" s="763"/>
      <c r="M14" s="763"/>
      <c r="N14" s="763"/>
      <c r="O14" s="763"/>
      <c r="P14" s="763"/>
      <c r="Q14" s="766">
        <f t="shared" ref="Q14" si="2">SUM(I14:O14)</f>
        <v>0</v>
      </c>
    </row>
    <row r="15" spans="1:17">
      <c r="A15" s="727"/>
      <c r="B15" s="769"/>
      <c r="C15" s="771"/>
      <c r="D15" s="44"/>
      <c r="E15" s="107"/>
      <c r="F15" s="773"/>
      <c r="G15" s="773"/>
      <c r="H15" s="773"/>
      <c r="I15" s="775"/>
      <c r="J15" s="764"/>
      <c r="K15" s="764"/>
      <c r="L15" s="764"/>
      <c r="M15" s="764"/>
      <c r="N15" s="764"/>
      <c r="O15" s="764"/>
      <c r="P15" s="764"/>
      <c r="Q15" s="717"/>
    </row>
    <row r="16" spans="1:17">
      <c r="A16" s="727"/>
      <c r="B16" s="769"/>
      <c r="C16" s="771"/>
      <c r="D16" s="108"/>
      <c r="E16" s="109"/>
      <c r="F16" s="773"/>
      <c r="G16" s="773"/>
      <c r="H16" s="773"/>
      <c r="I16" s="775"/>
      <c r="J16" s="764"/>
      <c r="K16" s="764"/>
      <c r="L16" s="764"/>
      <c r="M16" s="764"/>
      <c r="N16" s="764"/>
      <c r="O16" s="764"/>
      <c r="P16" s="764"/>
      <c r="Q16" s="717"/>
    </row>
    <row r="17" spans="1:17">
      <c r="A17" s="727"/>
      <c r="B17" s="769"/>
      <c r="C17" s="771"/>
      <c r="D17" s="249"/>
      <c r="E17" s="250"/>
      <c r="F17" s="773"/>
      <c r="G17" s="773"/>
      <c r="H17" s="773"/>
      <c r="I17" s="775"/>
      <c r="J17" s="763"/>
      <c r="K17" s="763"/>
      <c r="L17" s="763"/>
      <c r="M17" s="763"/>
      <c r="N17" s="763"/>
      <c r="O17" s="763"/>
      <c r="P17" s="763"/>
      <c r="Q17" s="766">
        <f t="shared" ref="Q17" si="3">SUM(I17:O17)</f>
        <v>0</v>
      </c>
    </row>
    <row r="18" spans="1:17">
      <c r="A18" s="727"/>
      <c r="B18" s="769"/>
      <c r="C18" s="771"/>
      <c r="D18" s="44"/>
      <c r="E18" s="107"/>
      <c r="F18" s="773"/>
      <c r="G18" s="773"/>
      <c r="H18" s="773"/>
      <c r="I18" s="775"/>
      <c r="J18" s="764"/>
      <c r="K18" s="764"/>
      <c r="L18" s="764"/>
      <c r="M18" s="764"/>
      <c r="N18" s="764"/>
      <c r="O18" s="764"/>
      <c r="P18" s="764"/>
      <c r="Q18" s="717"/>
    </row>
    <row r="19" spans="1:17" ht="15.75" thickBot="1">
      <c r="A19" s="768"/>
      <c r="B19" s="770"/>
      <c r="C19" s="772"/>
      <c r="D19" s="294"/>
      <c r="E19" s="295"/>
      <c r="F19" s="774"/>
      <c r="G19" s="774"/>
      <c r="H19" s="774"/>
      <c r="I19" s="776"/>
      <c r="J19" s="765"/>
      <c r="K19" s="765"/>
      <c r="L19" s="765"/>
      <c r="M19" s="765"/>
      <c r="N19" s="765"/>
      <c r="O19" s="765"/>
      <c r="P19" s="765"/>
      <c r="Q19" s="767"/>
    </row>
    <row r="20" spans="1:17" ht="15.75" thickBot="1">
      <c r="A20" s="802" t="s">
        <v>23</v>
      </c>
      <c r="B20" s="803"/>
      <c r="C20" s="803"/>
      <c r="D20" s="803"/>
      <c r="E20" s="803"/>
      <c r="F20" s="803"/>
      <c r="G20" s="803"/>
      <c r="H20" s="803"/>
      <c r="I20" s="803"/>
      <c r="J20" s="803"/>
      <c r="K20" s="803"/>
      <c r="L20" s="803"/>
      <c r="M20" s="803"/>
      <c r="N20" s="804"/>
      <c r="O20" s="804"/>
      <c r="P20" s="804"/>
      <c r="Q20" s="805"/>
    </row>
    <row r="21" spans="1:17">
      <c r="A21" s="726"/>
      <c r="B21" s="780"/>
      <c r="C21" s="781"/>
      <c r="D21" s="292"/>
      <c r="E21" s="293"/>
      <c r="F21" s="782">
        <v>0.47916666666666669</v>
      </c>
      <c r="G21" s="782">
        <v>0.56319444444444444</v>
      </c>
      <c r="H21" s="782">
        <f>G21-F21</f>
        <v>8.4027777777777757E-2</v>
      </c>
      <c r="I21" s="784">
        <v>60</v>
      </c>
      <c r="J21" s="785">
        <v>100</v>
      </c>
      <c r="K21" s="785">
        <v>120</v>
      </c>
      <c r="L21" s="785">
        <v>400</v>
      </c>
      <c r="M21" s="785">
        <v>0</v>
      </c>
      <c r="N21" s="785">
        <v>-25</v>
      </c>
      <c r="O21" s="785">
        <v>100</v>
      </c>
      <c r="P21" s="785">
        <v>8</v>
      </c>
      <c r="Q21" s="716">
        <f>SUM(I21:O21)</f>
        <v>755</v>
      </c>
    </row>
    <row r="22" spans="1:17" ht="18.75" customHeight="1">
      <c r="A22" s="727"/>
      <c r="B22" s="769"/>
      <c r="C22" s="771"/>
      <c r="D22" s="44"/>
      <c r="E22" s="107"/>
      <c r="F22" s="783"/>
      <c r="G22" s="783"/>
      <c r="H22" s="783"/>
      <c r="I22" s="775"/>
      <c r="J22" s="764"/>
      <c r="K22" s="764"/>
      <c r="L22" s="764"/>
      <c r="M22" s="764"/>
      <c r="N22" s="764"/>
      <c r="O22" s="764"/>
      <c r="P22" s="764"/>
      <c r="Q22" s="717"/>
    </row>
    <row r="23" spans="1:17">
      <c r="A23" s="727"/>
      <c r="B23" s="769"/>
      <c r="C23" s="771"/>
      <c r="D23" s="108"/>
      <c r="E23" s="109"/>
      <c r="F23" s="783"/>
      <c r="G23" s="783"/>
      <c r="H23" s="783"/>
      <c r="I23" s="775"/>
      <c r="J23" s="764"/>
      <c r="K23" s="764"/>
      <c r="L23" s="764"/>
      <c r="M23" s="764"/>
      <c r="N23" s="764"/>
      <c r="O23" s="764"/>
      <c r="P23" s="764"/>
      <c r="Q23" s="717"/>
    </row>
    <row r="24" spans="1:17">
      <c r="A24" s="727"/>
      <c r="B24" s="769"/>
      <c r="C24" s="771"/>
      <c r="D24" s="249"/>
      <c r="E24" s="250"/>
      <c r="F24" s="773"/>
      <c r="G24" s="773"/>
      <c r="H24" s="773"/>
      <c r="I24" s="775"/>
      <c r="J24" s="763"/>
      <c r="K24" s="763"/>
      <c r="L24" s="763"/>
      <c r="M24" s="763"/>
      <c r="N24" s="763"/>
      <c r="O24" s="763"/>
      <c r="P24" s="763"/>
      <c r="Q24" s="766">
        <f t="shared" ref="Q24" si="4">SUM(I24:O24)</f>
        <v>0</v>
      </c>
    </row>
    <row r="25" spans="1:17">
      <c r="A25" s="727"/>
      <c r="B25" s="769"/>
      <c r="C25" s="771"/>
      <c r="D25" s="44"/>
      <c r="E25" s="107"/>
      <c r="F25" s="773"/>
      <c r="G25" s="773"/>
      <c r="H25" s="773"/>
      <c r="I25" s="775"/>
      <c r="J25" s="764"/>
      <c r="K25" s="764"/>
      <c r="L25" s="764"/>
      <c r="M25" s="764"/>
      <c r="N25" s="764"/>
      <c r="O25" s="764"/>
      <c r="P25" s="764"/>
      <c r="Q25" s="717"/>
    </row>
    <row r="26" spans="1:17">
      <c r="A26" s="727"/>
      <c r="B26" s="769"/>
      <c r="C26" s="771"/>
      <c r="D26" s="108"/>
      <c r="E26" s="109"/>
      <c r="F26" s="773"/>
      <c r="G26" s="773"/>
      <c r="H26" s="773"/>
      <c r="I26" s="775"/>
      <c r="J26" s="764"/>
      <c r="K26" s="764"/>
      <c r="L26" s="764"/>
      <c r="M26" s="764"/>
      <c r="N26" s="764"/>
      <c r="O26" s="764"/>
      <c r="P26" s="764"/>
      <c r="Q26" s="717"/>
    </row>
    <row r="27" spans="1:17">
      <c r="A27" s="727"/>
      <c r="B27" s="769"/>
      <c r="C27" s="771"/>
      <c r="D27" s="249"/>
      <c r="E27" s="250"/>
      <c r="F27" s="773"/>
      <c r="G27" s="773"/>
      <c r="H27" s="773"/>
      <c r="I27" s="775"/>
      <c r="J27" s="763"/>
      <c r="K27" s="763"/>
      <c r="L27" s="763"/>
      <c r="M27" s="763"/>
      <c r="N27" s="763"/>
      <c r="O27" s="763"/>
      <c r="P27" s="763"/>
      <c r="Q27" s="766">
        <f t="shared" ref="Q27" si="5">SUM(I27:O27)</f>
        <v>0</v>
      </c>
    </row>
    <row r="28" spans="1:17">
      <c r="A28" s="727"/>
      <c r="B28" s="769"/>
      <c r="C28" s="771"/>
      <c r="D28" s="44"/>
      <c r="E28" s="107"/>
      <c r="F28" s="773"/>
      <c r="G28" s="773"/>
      <c r="H28" s="773"/>
      <c r="I28" s="775"/>
      <c r="J28" s="764"/>
      <c r="K28" s="764"/>
      <c r="L28" s="764"/>
      <c r="M28" s="764"/>
      <c r="N28" s="764"/>
      <c r="O28" s="764"/>
      <c r="P28" s="764"/>
      <c r="Q28" s="717"/>
    </row>
    <row r="29" spans="1:17">
      <c r="A29" s="727"/>
      <c r="B29" s="769"/>
      <c r="C29" s="771"/>
      <c r="D29" s="108"/>
      <c r="E29" s="109"/>
      <c r="F29" s="773"/>
      <c r="G29" s="773"/>
      <c r="H29" s="773"/>
      <c r="I29" s="775"/>
      <c r="J29" s="764"/>
      <c r="K29" s="764"/>
      <c r="L29" s="764"/>
      <c r="M29" s="764"/>
      <c r="N29" s="764"/>
      <c r="O29" s="764"/>
      <c r="P29" s="764"/>
      <c r="Q29" s="717"/>
    </row>
    <row r="30" spans="1:17">
      <c r="A30" s="727"/>
      <c r="B30" s="769"/>
      <c r="C30" s="771"/>
      <c r="D30" s="249"/>
      <c r="E30" s="250"/>
      <c r="F30" s="773"/>
      <c r="G30" s="773"/>
      <c r="H30" s="773"/>
      <c r="I30" s="775"/>
      <c r="J30" s="763"/>
      <c r="K30" s="763"/>
      <c r="L30" s="763"/>
      <c r="M30" s="763"/>
      <c r="N30" s="763"/>
      <c r="O30" s="763"/>
      <c r="P30" s="763"/>
      <c r="Q30" s="766">
        <f t="shared" ref="Q30" si="6">SUM(I30:O30)</f>
        <v>0</v>
      </c>
    </row>
    <row r="31" spans="1:17">
      <c r="A31" s="727"/>
      <c r="B31" s="769"/>
      <c r="C31" s="771"/>
      <c r="D31" s="44"/>
      <c r="E31" s="107"/>
      <c r="F31" s="773"/>
      <c r="G31" s="773"/>
      <c r="H31" s="773"/>
      <c r="I31" s="775"/>
      <c r="J31" s="764"/>
      <c r="K31" s="764"/>
      <c r="L31" s="764"/>
      <c r="M31" s="764"/>
      <c r="N31" s="764"/>
      <c r="O31" s="764"/>
      <c r="P31" s="764"/>
      <c r="Q31" s="717"/>
    </row>
    <row r="32" spans="1:17" ht="18.75" customHeight="1">
      <c r="A32" s="727"/>
      <c r="B32" s="769"/>
      <c r="C32" s="771"/>
      <c r="D32" s="108"/>
      <c r="E32" s="109"/>
      <c r="F32" s="773"/>
      <c r="G32" s="773"/>
      <c r="H32" s="773"/>
      <c r="I32" s="775"/>
      <c r="J32" s="764"/>
      <c r="K32" s="764"/>
      <c r="L32" s="764"/>
      <c r="M32" s="764"/>
      <c r="N32" s="764"/>
      <c r="O32" s="764"/>
      <c r="P32" s="764"/>
      <c r="Q32" s="717"/>
    </row>
    <row r="33" spans="1:17">
      <c r="A33" s="727"/>
      <c r="B33" s="769"/>
      <c r="C33" s="771"/>
      <c r="D33" s="249"/>
      <c r="E33" s="250"/>
      <c r="F33" s="773"/>
      <c r="G33" s="773"/>
      <c r="H33" s="773"/>
      <c r="I33" s="775"/>
      <c r="J33" s="763"/>
      <c r="K33" s="763"/>
      <c r="L33" s="763"/>
      <c r="M33" s="763"/>
      <c r="N33" s="763"/>
      <c r="O33" s="763"/>
      <c r="P33" s="763"/>
      <c r="Q33" s="766">
        <f t="shared" ref="Q33" si="7">SUM(I33:O33)</f>
        <v>0</v>
      </c>
    </row>
    <row r="34" spans="1:17">
      <c r="A34" s="727"/>
      <c r="B34" s="769"/>
      <c r="C34" s="771"/>
      <c r="D34" s="44"/>
      <c r="E34" s="107"/>
      <c r="F34" s="773"/>
      <c r="G34" s="773"/>
      <c r="H34" s="773"/>
      <c r="I34" s="775"/>
      <c r="J34" s="764"/>
      <c r="K34" s="764"/>
      <c r="L34" s="764"/>
      <c r="M34" s="764"/>
      <c r="N34" s="764"/>
      <c r="O34" s="764"/>
      <c r="P34" s="764"/>
      <c r="Q34" s="717"/>
    </row>
    <row r="35" spans="1:17" ht="15.75" thickBot="1">
      <c r="A35" s="768"/>
      <c r="B35" s="770"/>
      <c r="C35" s="772"/>
      <c r="D35" s="294"/>
      <c r="E35" s="295"/>
      <c r="F35" s="774"/>
      <c r="G35" s="774"/>
      <c r="H35" s="774"/>
      <c r="I35" s="776"/>
      <c r="J35" s="765"/>
      <c r="K35" s="765"/>
      <c r="L35" s="765"/>
      <c r="M35" s="765"/>
      <c r="N35" s="765"/>
      <c r="O35" s="765"/>
      <c r="P35" s="765"/>
      <c r="Q35" s="767"/>
    </row>
    <row r="36" spans="1:17" ht="15.75" thickBot="1">
      <c r="A36" s="786" t="s">
        <v>66</v>
      </c>
      <c r="B36" s="790"/>
      <c r="C36" s="790"/>
      <c r="D36" s="790"/>
      <c r="E36" s="790"/>
      <c r="F36" s="790"/>
      <c r="G36" s="790"/>
      <c r="H36" s="790"/>
      <c r="I36" s="790"/>
      <c r="J36" s="790"/>
      <c r="K36" s="790"/>
      <c r="L36" s="790"/>
      <c r="M36" s="790"/>
      <c r="N36" s="791"/>
      <c r="O36" s="791"/>
      <c r="P36" s="791"/>
      <c r="Q36" s="792"/>
    </row>
    <row r="37" spans="1:17">
      <c r="A37" s="726"/>
      <c r="B37" s="780"/>
      <c r="C37" s="781"/>
      <c r="D37" s="292"/>
      <c r="E37" s="293"/>
      <c r="F37" s="782">
        <v>0.47916666666666669</v>
      </c>
      <c r="G37" s="782">
        <v>0.56319444444444444</v>
      </c>
      <c r="H37" s="782">
        <f>G37-F37</f>
        <v>8.4027777777777757E-2</v>
      </c>
      <c r="I37" s="784">
        <v>60</v>
      </c>
      <c r="J37" s="785">
        <v>80</v>
      </c>
      <c r="K37" s="785">
        <v>80</v>
      </c>
      <c r="L37" s="785">
        <v>300</v>
      </c>
      <c r="M37" s="785">
        <v>-10</v>
      </c>
      <c r="N37" s="785">
        <v>-15</v>
      </c>
      <c r="O37" s="785">
        <v>10</v>
      </c>
      <c r="P37" s="785">
        <v>6</v>
      </c>
      <c r="Q37" s="716">
        <f>SUM(I37:O37)</f>
        <v>505</v>
      </c>
    </row>
    <row r="38" spans="1:17">
      <c r="A38" s="727"/>
      <c r="B38" s="769"/>
      <c r="C38" s="771"/>
      <c r="D38" s="44"/>
      <c r="E38" s="107"/>
      <c r="F38" s="783"/>
      <c r="G38" s="783"/>
      <c r="H38" s="783"/>
      <c r="I38" s="775"/>
      <c r="J38" s="764"/>
      <c r="K38" s="764"/>
      <c r="L38" s="764"/>
      <c r="M38" s="764"/>
      <c r="N38" s="764"/>
      <c r="O38" s="764"/>
      <c r="P38" s="764"/>
      <c r="Q38" s="717"/>
    </row>
    <row r="39" spans="1:17">
      <c r="A39" s="727"/>
      <c r="B39" s="769"/>
      <c r="C39" s="771"/>
      <c r="D39" s="108"/>
      <c r="E39" s="109"/>
      <c r="F39" s="783"/>
      <c r="G39" s="783"/>
      <c r="H39" s="783"/>
      <c r="I39" s="775"/>
      <c r="J39" s="764"/>
      <c r="K39" s="764"/>
      <c r="L39" s="764"/>
      <c r="M39" s="764"/>
      <c r="N39" s="764"/>
      <c r="O39" s="764"/>
      <c r="P39" s="764"/>
      <c r="Q39" s="717"/>
    </row>
    <row r="40" spans="1:17">
      <c r="A40" s="727"/>
      <c r="B40" s="769"/>
      <c r="C40" s="771"/>
      <c r="D40" s="249"/>
      <c r="E40" s="250"/>
      <c r="F40" s="773"/>
      <c r="G40" s="773"/>
      <c r="H40" s="773"/>
      <c r="I40" s="775"/>
      <c r="J40" s="763"/>
      <c r="K40" s="763"/>
      <c r="L40" s="763"/>
      <c r="M40" s="763"/>
      <c r="N40" s="763"/>
      <c r="O40" s="763"/>
      <c r="P40" s="763"/>
      <c r="Q40" s="766">
        <f t="shared" ref="Q40" si="8">SUM(I40:O40)</f>
        <v>0</v>
      </c>
    </row>
    <row r="41" spans="1:17">
      <c r="A41" s="727"/>
      <c r="B41" s="769"/>
      <c r="C41" s="771"/>
      <c r="D41" s="44"/>
      <c r="E41" s="107"/>
      <c r="F41" s="773"/>
      <c r="G41" s="773"/>
      <c r="H41" s="773"/>
      <c r="I41" s="775"/>
      <c r="J41" s="764"/>
      <c r="K41" s="764"/>
      <c r="L41" s="764"/>
      <c r="M41" s="764"/>
      <c r="N41" s="764"/>
      <c r="O41" s="764"/>
      <c r="P41" s="764"/>
      <c r="Q41" s="717"/>
    </row>
    <row r="42" spans="1:17">
      <c r="A42" s="727"/>
      <c r="B42" s="769"/>
      <c r="C42" s="771"/>
      <c r="D42" s="108"/>
      <c r="E42" s="109"/>
      <c r="F42" s="773"/>
      <c r="G42" s="773"/>
      <c r="H42" s="773"/>
      <c r="I42" s="775"/>
      <c r="J42" s="764"/>
      <c r="K42" s="764"/>
      <c r="L42" s="764"/>
      <c r="M42" s="764"/>
      <c r="N42" s="764"/>
      <c r="O42" s="764"/>
      <c r="P42" s="764"/>
      <c r="Q42" s="717"/>
    </row>
    <row r="43" spans="1:17">
      <c r="A43" s="727"/>
      <c r="B43" s="769"/>
      <c r="C43" s="771"/>
      <c r="D43" s="249"/>
      <c r="E43" s="250"/>
      <c r="F43" s="773"/>
      <c r="G43" s="773"/>
      <c r="H43" s="773"/>
      <c r="I43" s="775"/>
      <c r="J43" s="763"/>
      <c r="K43" s="763"/>
      <c r="L43" s="763"/>
      <c r="M43" s="763"/>
      <c r="N43" s="763"/>
      <c r="O43" s="763"/>
      <c r="P43" s="763"/>
      <c r="Q43" s="766">
        <f t="shared" ref="Q43" si="9">SUM(I43:O43)</f>
        <v>0</v>
      </c>
    </row>
    <row r="44" spans="1:17">
      <c r="A44" s="727"/>
      <c r="B44" s="769"/>
      <c r="C44" s="771"/>
      <c r="D44" s="44"/>
      <c r="E44" s="107"/>
      <c r="F44" s="773"/>
      <c r="G44" s="773"/>
      <c r="H44" s="773"/>
      <c r="I44" s="775"/>
      <c r="J44" s="764"/>
      <c r="K44" s="764"/>
      <c r="L44" s="764"/>
      <c r="M44" s="764"/>
      <c r="N44" s="764"/>
      <c r="O44" s="764"/>
      <c r="P44" s="764"/>
      <c r="Q44" s="717"/>
    </row>
    <row r="45" spans="1:17" ht="18.75" customHeight="1">
      <c r="A45" s="727"/>
      <c r="B45" s="769"/>
      <c r="C45" s="771"/>
      <c r="D45" s="108"/>
      <c r="E45" s="109"/>
      <c r="F45" s="773"/>
      <c r="G45" s="773"/>
      <c r="H45" s="773"/>
      <c r="I45" s="775"/>
      <c r="J45" s="764"/>
      <c r="K45" s="764"/>
      <c r="L45" s="764"/>
      <c r="M45" s="764"/>
      <c r="N45" s="764"/>
      <c r="O45" s="764"/>
      <c r="P45" s="764"/>
      <c r="Q45" s="717"/>
    </row>
    <row r="46" spans="1:17">
      <c r="A46" s="727"/>
      <c r="B46" s="769"/>
      <c r="C46" s="771"/>
      <c r="D46" s="249"/>
      <c r="E46" s="250"/>
      <c r="F46" s="773"/>
      <c r="G46" s="773"/>
      <c r="H46" s="773"/>
      <c r="I46" s="775"/>
      <c r="J46" s="763"/>
      <c r="K46" s="763"/>
      <c r="L46" s="763"/>
      <c r="M46" s="763"/>
      <c r="N46" s="763"/>
      <c r="O46" s="763"/>
      <c r="P46" s="763"/>
      <c r="Q46" s="766">
        <f t="shared" ref="Q46" si="10">SUM(I46:O46)</f>
        <v>0</v>
      </c>
    </row>
    <row r="47" spans="1:17">
      <c r="A47" s="727"/>
      <c r="B47" s="769"/>
      <c r="C47" s="771"/>
      <c r="D47" s="44"/>
      <c r="E47" s="107"/>
      <c r="F47" s="773"/>
      <c r="G47" s="773"/>
      <c r="H47" s="773"/>
      <c r="I47" s="775"/>
      <c r="J47" s="764"/>
      <c r="K47" s="764"/>
      <c r="L47" s="764"/>
      <c r="M47" s="764"/>
      <c r="N47" s="764"/>
      <c r="O47" s="764"/>
      <c r="P47" s="764"/>
      <c r="Q47" s="717"/>
    </row>
    <row r="48" spans="1:17">
      <c r="A48" s="727"/>
      <c r="B48" s="769"/>
      <c r="C48" s="771"/>
      <c r="D48" s="108"/>
      <c r="E48" s="109"/>
      <c r="F48" s="773"/>
      <c r="G48" s="773"/>
      <c r="H48" s="773"/>
      <c r="I48" s="775"/>
      <c r="J48" s="764"/>
      <c r="K48" s="764"/>
      <c r="L48" s="764"/>
      <c r="M48" s="764"/>
      <c r="N48" s="764"/>
      <c r="O48" s="764"/>
      <c r="P48" s="764"/>
      <c r="Q48" s="717"/>
    </row>
    <row r="49" spans="1:17" ht="18.75" customHeight="1">
      <c r="A49" s="727"/>
      <c r="B49" s="769"/>
      <c r="C49" s="771"/>
      <c r="D49" s="249"/>
      <c r="E49" s="250"/>
      <c r="F49" s="773"/>
      <c r="G49" s="773"/>
      <c r="H49" s="773"/>
      <c r="I49" s="775"/>
      <c r="J49" s="763"/>
      <c r="K49" s="763"/>
      <c r="L49" s="763"/>
      <c r="M49" s="763"/>
      <c r="N49" s="763"/>
      <c r="O49" s="763"/>
      <c r="P49" s="763"/>
      <c r="Q49" s="766">
        <f t="shared" ref="Q49" si="11">SUM(I49:O49)</f>
        <v>0</v>
      </c>
    </row>
    <row r="50" spans="1:17">
      <c r="A50" s="727"/>
      <c r="B50" s="769"/>
      <c r="C50" s="771"/>
      <c r="D50" s="44"/>
      <c r="E50" s="107"/>
      <c r="F50" s="773"/>
      <c r="G50" s="773"/>
      <c r="H50" s="773"/>
      <c r="I50" s="775"/>
      <c r="J50" s="764"/>
      <c r="K50" s="764"/>
      <c r="L50" s="764"/>
      <c r="M50" s="764"/>
      <c r="N50" s="764"/>
      <c r="O50" s="764"/>
      <c r="P50" s="764"/>
      <c r="Q50" s="717"/>
    </row>
    <row r="51" spans="1:17" ht="15.75" thickBot="1">
      <c r="A51" s="768"/>
      <c r="B51" s="770"/>
      <c r="C51" s="772"/>
      <c r="D51" s="294"/>
      <c r="E51" s="295"/>
      <c r="F51" s="774"/>
      <c r="G51" s="774"/>
      <c r="H51" s="774"/>
      <c r="I51" s="776"/>
      <c r="J51" s="765"/>
      <c r="K51" s="765"/>
      <c r="L51" s="765"/>
      <c r="M51" s="765"/>
      <c r="N51" s="765"/>
      <c r="O51" s="765"/>
      <c r="P51" s="765"/>
      <c r="Q51" s="767"/>
    </row>
    <row r="52" spans="1:17" ht="18.75" thickBot="1">
      <c r="A52" s="777" t="s">
        <v>35</v>
      </c>
      <c r="B52" s="778"/>
      <c r="C52" s="778"/>
      <c r="D52" s="778"/>
      <c r="E52" s="778"/>
      <c r="F52" s="778"/>
      <c r="G52" s="778"/>
      <c r="H52" s="778"/>
      <c r="I52" s="778"/>
      <c r="J52" s="778"/>
      <c r="K52" s="778"/>
      <c r="L52" s="778"/>
      <c r="M52" s="778"/>
      <c r="N52" s="778"/>
      <c r="O52" s="778"/>
      <c r="P52" s="778"/>
      <c r="Q52" s="779"/>
    </row>
    <row r="53" spans="1:17">
      <c r="A53" s="726"/>
      <c r="B53" s="780"/>
      <c r="C53" s="781"/>
      <c r="D53" s="292"/>
      <c r="E53" s="293"/>
      <c r="F53" s="782">
        <v>0.47916666666666669</v>
      </c>
      <c r="G53" s="782">
        <v>0.56319444444444444</v>
      </c>
      <c r="H53" s="782">
        <f>G53-F53</f>
        <v>8.4027777777777757E-2</v>
      </c>
      <c r="I53" s="784">
        <v>60</v>
      </c>
      <c r="J53" s="785">
        <v>30</v>
      </c>
      <c r="K53" s="785">
        <v>60</v>
      </c>
      <c r="L53" s="785">
        <v>200</v>
      </c>
      <c r="M53" s="785">
        <v>-10</v>
      </c>
      <c r="N53" s="785">
        <v>-15</v>
      </c>
      <c r="O53" s="785">
        <v>20</v>
      </c>
      <c r="P53" s="785">
        <v>4</v>
      </c>
      <c r="Q53" s="716">
        <f>SUM(I53:O53)</f>
        <v>345</v>
      </c>
    </row>
    <row r="54" spans="1:17">
      <c r="A54" s="727"/>
      <c r="B54" s="769"/>
      <c r="C54" s="771"/>
      <c r="D54" s="44"/>
      <c r="E54" s="107"/>
      <c r="F54" s="783"/>
      <c r="G54" s="783"/>
      <c r="H54" s="783"/>
      <c r="I54" s="775"/>
      <c r="J54" s="764"/>
      <c r="K54" s="764"/>
      <c r="L54" s="764"/>
      <c r="M54" s="764"/>
      <c r="N54" s="764"/>
      <c r="O54" s="764"/>
      <c r="P54" s="764"/>
      <c r="Q54" s="717"/>
    </row>
    <row r="55" spans="1:17">
      <c r="A55" s="727"/>
      <c r="B55" s="769"/>
      <c r="C55" s="771"/>
      <c r="D55" s="108"/>
      <c r="E55" s="109"/>
      <c r="F55" s="783"/>
      <c r="G55" s="783"/>
      <c r="H55" s="783"/>
      <c r="I55" s="775"/>
      <c r="J55" s="764"/>
      <c r="K55" s="764"/>
      <c r="L55" s="764"/>
      <c r="M55" s="764"/>
      <c r="N55" s="764"/>
      <c r="O55" s="764"/>
      <c r="P55" s="764"/>
      <c r="Q55" s="717"/>
    </row>
    <row r="56" spans="1:17">
      <c r="A56" s="727"/>
      <c r="B56" s="769"/>
      <c r="C56" s="771"/>
      <c r="D56" s="249"/>
      <c r="E56" s="250"/>
      <c r="F56" s="773"/>
      <c r="G56" s="773"/>
      <c r="H56" s="773"/>
      <c r="I56" s="775"/>
      <c r="J56" s="763"/>
      <c r="K56" s="763"/>
      <c r="L56" s="763"/>
      <c r="M56" s="763"/>
      <c r="N56" s="763"/>
      <c r="O56" s="763"/>
      <c r="P56" s="763"/>
      <c r="Q56" s="766">
        <f t="shared" ref="Q56" si="12">SUM(I56:O56)</f>
        <v>0</v>
      </c>
    </row>
    <row r="57" spans="1:17">
      <c r="A57" s="727"/>
      <c r="B57" s="769"/>
      <c r="C57" s="771"/>
      <c r="D57" s="44"/>
      <c r="E57" s="107"/>
      <c r="F57" s="773"/>
      <c r="G57" s="773"/>
      <c r="H57" s="773"/>
      <c r="I57" s="775"/>
      <c r="J57" s="764"/>
      <c r="K57" s="764"/>
      <c r="L57" s="764"/>
      <c r="M57" s="764"/>
      <c r="N57" s="764"/>
      <c r="O57" s="764"/>
      <c r="P57" s="764"/>
      <c r="Q57" s="717"/>
    </row>
    <row r="58" spans="1:17">
      <c r="A58" s="727"/>
      <c r="B58" s="769"/>
      <c r="C58" s="771"/>
      <c r="D58" s="108"/>
      <c r="E58" s="109"/>
      <c r="F58" s="773"/>
      <c r="G58" s="773"/>
      <c r="H58" s="773"/>
      <c r="I58" s="775"/>
      <c r="J58" s="764"/>
      <c r="K58" s="764"/>
      <c r="L58" s="764"/>
      <c r="M58" s="764"/>
      <c r="N58" s="764"/>
      <c r="O58" s="764"/>
      <c r="P58" s="764"/>
      <c r="Q58" s="717"/>
    </row>
    <row r="59" spans="1:17">
      <c r="A59" s="727"/>
      <c r="B59" s="769"/>
      <c r="C59" s="771"/>
      <c r="D59" s="249"/>
      <c r="E59" s="250"/>
      <c r="F59" s="773"/>
      <c r="G59" s="773"/>
      <c r="H59" s="773"/>
      <c r="I59" s="775"/>
      <c r="J59" s="763"/>
      <c r="K59" s="763"/>
      <c r="L59" s="763"/>
      <c r="M59" s="763"/>
      <c r="N59" s="763"/>
      <c r="O59" s="763"/>
      <c r="P59" s="763"/>
      <c r="Q59" s="766">
        <f t="shared" ref="Q59" si="13">SUM(I59:O59)</f>
        <v>0</v>
      </c>
    </row>
    <row r="60" spans="1:17">
      <c r="A60" s="727"/>
      <c r="B60" s="769"/>
      <c r="C60" s="771"/>
      <c r="D60" s="44"/>
      <c r="E60" s="107"/>
      <c r="F60" s="773"/>
      <c r="G60" s="773"/>
      <c r="H60" s="773"/>
      <c r="I60" s="775"/>
      <c r="J60" s="764"/>
      <c r="K60" s="764"/>
      <c r="L60" s="764"/>
      <c r="M60" s="764"/>
      <c r="N60" s="764"/>
      <c r="O60" s="764"/>
      <c r="P60" s="764"/>
      <c r="Q60" s="717"/>
    </row>
    <row r="61" spans="1:17">
      <c r="A61" s="727"/>
      <c r="B61" s="769"/>
      <c r="C61" s="771"/>
      <c r="D61" s="108"/>
      <c r="E61" s="109"/>
      <c r="F61" s="773"/>
      <c r="G61" s="773"/>
      <c r="H61" s="773"/>
      <c r="I61" s="775"/>
      <c r="J61" s="764"/>
      <c r="K61" s="764"/>
      <c r="L61" s="764"/>
      <c r="M61" s="764"/>
      <c r="N61" s="764"/>
      <c r="O61" s="764"/>
      <c r="P61" s="764"/>
      <c r="Q61" s="717"/>
    </row>
    <row r="62" spans="1:17">
      <c r="A62" s="727"/>
      <c r="B62" s="769"/>
      <c r="C62" s="771"/>
      <c r="D62" s="249"/>
      <c r="E62" s="250"/>
      <c r="F62" s="773"/>
      <c r="G62" s="773"/>
      <c r="H62" s="773"/>
      <c r="I62" s="775"/>
      <c r="J62" s="763"/>
      <c r="K62" s="763"/>
      <c r="L62" s="763"/>
      <c r="M62" s="763"/>
      <c r="N62" s="763"/>
      <c r="O62" s="763"/>
      <c r="P62" s="763"/>
      <c r="Q62" s="766">
        <f t="shared" ref="Q62" si="14">SUM(I62:O62)</f>
        <v>0</v>
      </c>
    </row>
    <row r="63" spans="1:17">
      <c r="A63" s="727"/>
      <c r="B63" s="769"/>
      <c r="C63" s="771"/>
      <c r="D63" s="44"/>
      <c r="E63" s="107"/>
      <c r="F63" s="773"/>
      <c r="G63" s="773"/>
      <c r="H63" s="773"/>
      <c r="I63" s="775"/>
      <c r="J63" s="764"/>
      <c r="K63" s="764"/>
      <c r="L63" s="764"/>
      <c r="M63" s="764"/>
      <c r="N63" s="764"/>
      <c r="O63" s="764"/>
      <c r="P63" s="764"/>
      <c r="Q63" s="717"/>
    </row>
    <row r="64" spans="1:17">
      <c r="A64" s="727"/>
      <c r="B64" s="769"/>
      <c r="C64" s="771"/>
      <c r="D64" s="108"/>
      <c r="E64" s="109"/>
      <c r="F64" s="773"/>
      <c r="G64" s="773"/>
      <c r="H64" s="773"/>
      <c r="I64" s="775"/>
      <c r="J64" s="764"/>
      <c r="K64" s="764"/>
      <c r="L64" s="764"/>
      <c r="M64" s="764"/>
      <c r="N64" s="764"/>
      <c r="O64" s="764"/>
      <c r="P64" s="764"/>
      <c r="Q64" s="717"/>
    </row>
    <row r="65" spans="1:17">
      <c r="A65" s="727"/>
      <c r="B65" s="769"/>
      <c r="C65" s="771"/>
      <c r="D65" s="249"/>
      <c r="E65" s="250"/>
      <c r="F65" s="773"/>
      <c r="G65" s="773"/>
      <c r="H65" s="773"/>
      <c r="I65" s="775"/>
      <c r="J65" s="763"/>
      <c r="K65" s="763"/>
      <c r="L65" s="763"/>
      <c r="M65" s="763"/>
      <c r="N65" s="763"/>
      <c r="O65" s="763"/>
      <c r="P65" s="763"/>
      <c r="Q65" s="766">
        <f t="shared" ref="Q65" si="15">SUM(I65:O65)</f>
        <v>0</v>
      </c>
    </row>
    <row r="66" spans="1:17">
      <c r="A66" s="727"/>
      <c r="B66" s="769"/>
      <c r="C66" s="771"/>
      <c r="D66" s="44"/>
      <c r="E66" s="107"/>
      <c r="F66" s="773"/>
      <c r="G66" s="773"/>
      <c r="H66" s="773"/>
      <c r="I66" s="775"/>
      <c r="J66" s="764"/>
      <c r="K66" s="764"/>
      <c r="L66" s="764"/>
      <c r="M66" s="764"/>
      <c r="N66" s="764"/>
      <c r="O66" s="764"/>
      <c r="P66" s="764"/>
      <c r="Q66" s="717"/>
    </row>
    <row r="67" spans="1:17" ht="15.75" thickBot="1">
      <c r="A67" s="768"/>
      <c r="B67" s="770"/>
      <c r="C67" s="772"/>
      <c r="D67" s="294"/>
      <c r="E67" s="295"/>
      <c r="F67" s="774"/>
      <c r="G67" s="774"/>
      <c r="H67" s="774"/>
      <c r="I67" s="776"/>
      <c r="J67" s="765"/>
      <c r="K67" s="765"/>
      <c r="L67" s="765"/>
      <c r="M67" s="765"/>
      <c r="N67" s="765"/>
      <c r="O67" s="765"/>
      <c r="P67" s="765"/>
      <c r="Q67" s="767"/>
    </row>
    <row r="68" spans="1:17" ht="18.75" thickBot="1">
      <c r="A68" s="786" t="s">
        <v>26</v>
      </c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N68" s="788"/>
      <c r="O68" s="788"/>
      <c r="P68" s="788"/>
      <c r="Q68" s="789"/>
    </row>
    <row r="69" spans="1:17">
      <c r="A69" s="726"/>
      <c r="B69" s="780"/>
      <c r="C69" s="781"/>
      <c r="D69" s="292"/>
      <c r="E69" s="293"/>
      <c r="F69" s="782">
        <v>0.47916666666666669</v>
      </c>
      <c r="G69" s="782">
        <v>0.56319444444444444</v>
      </c>
      <c r="H69" s="782">
        <f>G69-F69</f>
        <v>8.4027777777777757E-2</v>
      </c>
      <c r="I69" s="784">
        <v>40</v>
      </c>
      <c r="J69" s="785">
        <v>30</v>
      </c>
      <c r="K69" s="785">
        <v>100</v>
      </c>
      <c r="L69" s="785">
        <v>100</v>
      </c>
      <c r="M69" s="785">
        <v>-10</v>
      </c>
      <c r="N69" s="785">
        <v>-30</v>
      </c>
      <c r="O69" s="785">
        <v>30</v>
      </c>
      <c r="P69" s="785">
        <v>2</v>
      </c>
      <c r="Q69" s="716">
        <f>SUM(I69:O69)</f>
        <v>260</v>
      </c>
    </row>
    <row r="70" spans="1:17">
      <c r="A70" s="727"/>
      <c r="B70" s="769"/>
      <c r="C70" s="771"/>
      <c r="D70" s="44"/>
      <c r="E70" s="107"/>
      <c r="F70" s="783"/>
      <c r="G70" s="783"/>
      <c r="H70" s="783"/>
      <c r="I70" s="775"/>
      <c r="J70" s="764"/>
      <c r="K70" s="764"/>
      <c r="L70" s="764"/>
      <c r="M70" s="764"/>
      <c r="N70" s="764"/>
      <c r="O70" s="764"/>
      <c r="P70" s="764"/>
      <c r="Q70" s="717"/>
    </row>
    <row r="71" spans="1:17">
      <c r="A71" s="727"/>
      <c r="B71" s="769"/>
      <c r="C71" s="771"/>
      <c r="D71" s="108"/>
      <c r="E71" s="109"/>
      <c r="F71" s="783"/>
      <c r="G71" s="783"/>
      <c r="H71" s="783"/>
      <c r="I71" s="775"/>
      <c r="J71" s="764"/>
      <c r="K71" s="764"/>
      <c r="L71" s="764"/>
      <c r="M71" s="764"/>
      <c r="N71" s="764"/>
      <c r="O71" s="764"/>
      <c r="P71" s="764"/>
      <c r="Q71" s="717"/>
    </row>
    <row r="72" spans="1:17">
      <c r="A72" s="727"/>
      <c r="B72" s="769"/>
      <c r="C72" s="771"/>
      <c r="D72" s="249"/>
      <c r="E72" s="250"/>
      <c r="F72" s="773"/>
      <c r="G72" s="773"/>
      <c r="H72" s="773"/>
      <c r="I72" s="775"/>
      <c r="J72" s="763"/>
      <c r="K72" s="763"/>
      <c r="L72" s="763"/>
      <c r="M72" s="763"/>
      <c r="N72" s="763"/>
      <c r="O72" s="763"/>
      <c r="P72" s="763"/>
      <c r="Q72" s="766">
        <f t="shared" ref="Q72" si="16">SUM(I72:O72)</f>
        <v>0</v>
      </c>
    </row>
    <row r="73" spans="1:17">
      <c r="A73" s="727"/>
      <c r="B73" s="769"/>
      <c r="C73" s="771"/>
      <c r="D73" s="44"/>
      <c r="E73" s="107"/>
      <c r="F73" s="773"/>
      <c r="G73" s="773"/>
      <c r="H73" s="773"/>
      <c r="I73" s="775"/>
      <c r="J73" s="764"/>
      <c r="K73" s="764"/>
      <c r="L73" s="764"/>
      <c r="M73" s="764"/>
      <c r="N73" s="764"/>
      <c r="O73" s="764"/>
      <c r="P73" s="764"/>
      <c r="Q73" s="717"/>
    </row>
    <row r="74" spans="1:17">
      <c r="A74" s="727"/>
      <c r="B74" s="769"/>
      <c r="C74" s="771"/>
      <c r="D74" s="108"/>
      <c r="E74" s="109"/>
      <c r="F74" s="773"/>
      <c r="G74" s="773"/>
      <c r="H74" s="773"/>
      <c r="I74" s="775"/>
      <c r="J74" s="764"/>
      <c r="K74" s="764"/>
      <c r="L74" s="764"/>
      <c r="M74" s="764"/>
      <c r="N74" s="764"/>
      <c r="O74" s="764"/>
      <c r="P74" s="764"/>
      <c r="Q74" s="717"/>
    </row>
    <row r="75" spans="1:17">
      <c r="A75" s="727"/>
      <c r="B75" s="769"/>
      <c r="C75" s="771"/>
      <c r="D75" s="249"/>
      <c r="E75" s="250"/>
      <c r="F75" s="773"/>
      <c r="G75" s="773"/>
      <c r="H75" s="773"/>
      <c r="I75" s="775"/>
      <c r="J75" s="763"/>
      <c r="K75" s="763"/>
      <c r="L75" s="763"/>
      <c r="M75" s="763"/>
      <c r="N75" s="763"/>
      <c r="O75" s="763"/>
      <c r="P75" s="763"/>
      <c r="Q75" s="766">
        <f t="shared" ref="Q75" si="17">SUM(I75:O75)</f>
        <v>0</v>
      </c>
    </row>
    <row r="76" spans="1:17">
      <c r="A76" s="727"/>
      <c r="B76" s="769"/>
      <c r="C76" s="771"/>
      <c r="D76" s="44"/>
      <c r="E76" s="107"/>
      <c r="F76" s="773"/>
      <c r="G76" s="773"/>
      <c r="H76" s="773"/>
      <c r="I76" s="775"/>
      <c r="J76" s="764"/>
      <c r="K76" s="764"/>
      <c r="L76" s="764"/>
      <c r="M76" s="764"/>
      <c r="N76" s="764"/>
      <c r="O76" s="764"/>
      <c r="P76" s="764"/>
      <c r="Q76" s="717"/>
    </row>
    <row r="77" spans="1:17">
      <c r="A77" s="727"/>
      <c r="B77" s="769"/>
      <c r="C77" s="771"/>
      <c r="D77" s="108"/>
      <c r="E77" s="109"/>
      <c r="F77" s="773"/>
      <c r="G77" s="773"/>
      <c r="H77" s="773"/>
      <c r="I77" s="775"/>
      <c r="J77" s="764"/>
      <c r="K77" s="764"/>
      <c r="L77" s="764"/>
      <c r="M77" s="764"/>
      <c r="N77" s="764"/>
      <c r="O77" s="764"/>
      <c r="P77" s="764"/>
      <c r="Q77" s="717"/>
    </row>
    <row r="78" spans="1:17">
      <c r="A78" s="727"/>
      <c r="B78" s="769"/>
      <c r="C78" s="771"/>
      <c r="D78" s="249"/>
      <c r="E78" s="250"/>
      <c r="F78" s="773"/>
      <c r="G78" s="773"/>
      <c r="H78" s="773"/>
      <c r="I78" s="775"/>
      <c r="J78" s="763"/>
      <c r="K78" s="763"/>
      <c r="L78" s="763"/>
      <c r="M78" s="763"/>
      <c r="N78" s="763"/>
      <c r="O78" s="763"/>
      <c r="P78" s="763"/>
      <c r="Q78" s="766">
        <f t="shared" ref="Q78" si="18">SUM(I78:O78)</f>
        <v>0</v>
      </c>
    </row>
    <row r="79" spans="1:17">
      <c r="A79" s="727"/>
      <c r="B79" s="769"/>
      <c r="C79" s="771"/>
      <c r="D79" s="44"/>
      <c r="E79" s="107"/>
      <c r="F79" s="773"/>
      <c r="G79" s="773"/>
      <c r="H79" s="773"/>
      <c r="I79" s="775"/>
      <c r="J79" s="764"/>
      <c r="K79" s="764"/>
      <c r="L79" s="764"/>
      <c r="M79" s="764"/>
      <c r="N79" s="764"/>
      <c r="O79" s="764"/>
      <c r="P79" s="764"/>
      <c r="Q79" s="717"/>
    </row>
    <row r="80" spans="1:17">
      <c r="A80" s="727"/>
      <c r="B80" s="769"/>
      <c r="C80" s="771"/>
      <c r="D80" s="108"/>
      <c r="E80" s="109"/>
      <c r="F80" s="773"/>
      <c r="G80" s="773"/>
      <c r="H80" s="773"/>
      <c r="I80" s="775"/>
      <c r="J80" s="764"/>
      <c r="K80" s="764"/>
      <c r="L80" s="764"/>
      <c r="M80" s="764"/>
      <c r="N80" s="764"/>
      <c r="O80" s="764"/>
      <c r="P80" s="764"/>
      <c r="Q80" s="717"/>
    </row>
    <row r="81" spans="1:17">
      <c r="A81" s="727"/>
      <c r="B81" s="769"/>
      <c r="C81" s="771"/>
      <c r="D81" s="249"/>
      <c r="E81" s="250"/>
      <c r="F81" s="773"/>
      <c r="G81" s="773"/>
      <c r="H81" s="773"/>
      <c r="I81" s="775"/>
      <c r="J81" s="763"/>
      <c r="K81" s="763"/>
      <c r="L81" s="763"/>
      <c r="M81" s="763"/>
      <c r="N81" s="763"/>
      <c r="O81" s="763"/>
      <c r="P81" s="763"/>
      <c r="Q81" s="766">
        <f t="shared" ref="Q81" si="19">SUM(I81:O81)</f>
        <v>0</v>
      </c>
    </row>
    <row r="82" spans="1:17">
      <c r="A82" s="727"/>
      <c r="B82" s="769"/>
      <c r="C82" s="771"/>
      <c r="D82" s="44"/>
      <c r="E82" s="107"/>
      <c r="F82" s="773"/>
      <c r="G82" s="773"/>
      <c r="H82" s="773"/>
      <c r="I82" s="775"/>
      <c r="J82" s="764"/>
      <c r="K82" s="764"/>
      <c r="L82" s="764"/>
      <c r="M82" s="764"/>
      <c r="N82" s="764"/>
      <c r="O82" s="764"/>
      <c r="P82" s="764"/>
      <c r="Q82" s="717"/>
    </row>
    <row r="83" spans="1:17" ht="15.75" thickBot="1">
      <c r="A83" s="768"/>
      <c r="B83" s="770"/>
      <c r="C83" s="772"/>
      <c r="D83" s="294"/>
      <c r="E83" s="295"/>
      <c r="F83" s="774"/>
      <c r="G83" s="774"/>
      <c r="H83" s="774"/>
      <c r="I83" s="776"/>
      <c r="J83" s="765"/>
      <c r="K83" s="765"/>
      <c r="L83" s="765"/>
      <c r="M83" s="765"/>
      <c r="N83" s="765"/>
      <c r="O83" s="765"/>
      <c r="P83" s="765"/>
      <c r="Q83" s="767"/>
    </row>
    <row r="84" spans="1:17" ht="18.75" thickBot="1">
      <c r="A84" s="786" t="s">
        <v>25</v>
      </c>
      <c r="B84" s="787"/>
      <c r="C84" s="787"/>
      <c r="D84" s="787"/>
      <c r="E84" s="787"/>
      <c r="F84" s="787"/>
      <c r="G84" s="787"/>
      <c r="H84" s="787"/>
      <c r="I84" s="787"/>
      <c r="J84" s="787"/>
      <c r="K84" s="787"/>
      <c r="L84" s="787"/>
      <c r="M84" s="787"/>
      <c r="N84" s="788"/>
      <c r="O84" s="788"/>
      <c r="P84" s="788"/>
      <c r="Q84" s="789"/>
    </row>
    <row r="85" spans="1:17">
      <c r="A85" s="726"/>
      <c r="B85" s="780"/>
      <c r="C85" s="781"/>
      <c r="D85" s="292"/>
      <c r="E85" s="293"/>
      <c r="F85" s="782">
        <v>0.47916666666666669</v>
      </c>
      <c r="G85" s="782">
        <v>0.56319444444444444</v>
      </c>
      <c r="H85" s="782">
        <f>G85-F85</f>
        <v>8.4027777777777757E-2</v>
      </c>
      <c r="I85" s="784">
        <v>20</v>
      </c>
      <c r="J85" s="785">
        <v>40</v>
      </c>
      <c r="K85" s="785">
        <v>80</v>
      </c>
      <c r="L85" s="785">
        <v>200</v>
      </c>
      <c r="M85" s="785">
        <v>-10</v>
      </c>
      <c r="N85" s="785">
        <v>-15</v>
      </c>
      <c r="O85" s="785">
        <v>60</v>
      </c>
      <c r="P85" s="785">
        <v>4</v>
      </c>
      <c r="Q85" s="716">
        <f>SUM(I85:O85)</f>
        <v>375</v>
      </c>
    </row>
    <row r="86" spans="1:17">
      <c r="A86" s="727"/>
      <c r="B86" s="769"/>
      <c r="C86" s="771"/>
      <c r="D86" s="44"/>
      <c r="E86" s="107"/>
      <c r="F86" s="783"/>
      <c r="G86" s="783"/>
      <c r="H86" s="783"/>
      <c r="I86" s="775"/>
      <c r="J86" s="764"/>
      <c r="K86" s="764"/>
      <c r="L86" s="764"/>
      <c r="M86" s="764"/>
      <c r="N86" s="764"/>
      <c r="O86" s="764"/>
      <c r="P86" s="764"/>
      <c r="Q86" s="717"/>
    </row>
    <row r="87" spans="1:17">
      <c r="A87" s="727"/>
      <c r="B87" s="769"/>
      <c r="C87" s="771"/>
      <c r="D87" s="108"/>
      <c r="E87" s="109"/>
      <c r="F87" s="783"/>
      <c r="G87" s="783"/>
      <c r="H87" s="783"/>
      <c r="I87" s="775"/>
      <c r="J87" s="764"/>
      <c r="K87" s="764"/>
      <c r="L87" s="764"/>
      <c r="M87" s="764"/>
      <c r="N87" s="764"/>
      <c r="O87" s="764"/>
      <c r="P87" s="764"/>
      <c r="Q87" s="717"/>
    </row>
    <row r="88" spans="1:17">
      <c r="A88" s="727"/>
      <c r="B88" s="769"/>
      <c r="C88" s="771"/>
      <c r="D88" s="249"/>
      <c r="E88" s="250"/>
      <c r="F88" s="773"/>
      <c r="G88" s="773"/>
      <c r="H88" s="773"/>
      <c r="I88" s="775"/>
      <c r="J88" s="763"/>
      <c r="K88" s="763"/>
      <c r="L88" s="763"/>
      <c r="M88" s="763"/>
      <c r="N88" s="763"/>
      <c r="O88" s="763"/>
      <c r="P88" s="763"/>
      <c r="Q88" s="766">
        <f t="shared" ref="Q88" si="20">SUM(I88:O88)</f>
        <v>0</v>
      </c>
    </row>
    <row r="89" spans="1:17">
      <c r="A89" s="727"/>
      <c r="B89" s="769"/>
      <c r="C89" s="771"/>
      <c r="D89" s="44"/>
      <c r="E89" s="107"/>
      <c r="F89" s="773"/>
      <c r="G89" s="773"/>
      <c r="H89" s="773"/>
      <c r="I89" s="775"/>
      <c r="J89" s="764"/>
      <c r="K89" s="764"/>
      <c r="L89" s="764"/>
      <c r="M89" s="764"/>
      <c r="N89" s="764"/>
      <c r="O89" s="764"/>
      <c r="P89" s="764"/>
      <c r="Q89" s="717"/>
    </row>
    <row r="90" spans="1:17">
      <c r="A90" s="727"/>
      <c r="B90" s="769"/>
      <c r="C90" s="771"/>
      <c r="D90" s="108"/>
      <c r="E90" s="109"/>
      <c r="F90" s="773"/>
      <c r="G90" s="773"/>
      <c r="H90" s="773"/>
      <c r="I90" s="775"/>
      <c r="J90" s="764"/>
      <c r="K90" s="764"/>
      <c r="L90" s="764"/>
      <c r="M90" s="764"/>
      <c r="N90" s="764"/>
      <c r="O90" s="764"/>
      <c r="P90" s="764"/>
      <c r="Q90" s="717"/>
    </row>
    <row r="91" spans="1:17">
      <c r="A91" s="727"/>
      <c r="B91" s="769"/>
      <c r="C91" s="771"/>
      <c r="D91" s="249"/>
      <c r="E91" s="250"/>
      <c r="F91" s="773"/>
      <c r="G91" s="773"/>
      <c r="H91" s="773"/>
      <c r="I91" s="775"/>
      <c r="J91" s="763"/>
      <c r="K91" s="763"/>
      <c r="L91" s="763"/>
      <c r="M91" s="763"/>
      <c r="N91" s="763"/>
      <c r="O91" s="763"/>
      <c r="P91" s="763"/>
      <c r="Q91" s="766">
        <f t="shared" ref="Q91" si="21">SUM(I91:O91)</f>
        <v>0</v>
      </c>
    </row>
    <row r="92" spans="1:17">
      <c r="A92" s="727"/>
      <c r="B92" s="769"/>
      <c r="C92" s="771"/>
      <c r="D92" s="44"/>
      <c r="E92" s="107"/>
      <c r="F92" s="773"/>
      <c r="G92" s="773"/>
      <c r="H92" s="773"/>
      <c r="I92" s="775"/>
      <c r="J92" s="764"/>
      <c r="K92" s="764"/>
      <c r="L92" s="764"/>
      <c r="M92" s="764"/>
      <c r="N92" s="764"/>
      <c r="O92" s="764"/>
      <c r="P92" s="764"/>
      <c r="Q92" s="717"/>
    </row>
    <row r="93" spans="1:17">
      <c r="A93" s="727"/>
      <c r="B93" s="769"/>
      <c r="C93" s="771"/>
      <c r="D93" s="108"/>
      <c r="E93" s="109"/>
      <c r="F93" s="773"/>
      <c r="G93" s="773"/>
      <c r="H93" s="773"/>
      <c r="I93" s="775"/>
      <c r="J93" s="764"/>
      <c r="K93" s="764"/>
      <c r="L93" s="764"/>
      <c r="M93" s="764"/>
      <c r="N93" s="764"/>
      <c r="O93" s="764"/>
      <c r="P93" s="764"/>
      <c r="Q93" s="717"/>
    </row>
    <row r="94" spans="1:17">
      <c r="A94" s="727"/>
      <c r="B94" s="769"/>
      <c r="C94" s="771"/>
      <c r="D94" s="249"/>
      <c r="E94" s="250"/>
      <c r="F94" s="773"/>
      <c r="G94" s="773"/>
      <c r="H94" s="773"/>
      <c r="I94" s="775"/>
      <c r="J94" s="763"/>
      <c r="K94" s="763"/>
      <c r="L94" s="763"/>
      <c r="M94" s="763"/>
      <c r="N94" s="763"/>
      <c r="O94" s="763"/>
      <c r="P94" s="763"/>
      <c r="Q94" s="766">
        <f t="shared" ref="Q94" si="22">SUM(I94:O94)</f>
        <v>0</v>
      </c>
    </row>
    <row r="95" spans="1:17">
      <c r="A95" s="727"/>
      <c r="B95" s="769"/>
      <c r="C95" s="771"/>
      <c r="D95" s="44"/>
      <c r="E95" s="107"/>
      <c r="F95" s="773"/>
      <c r="G95" s="773"/>
      <c r="H95" s="773"/>
      <c r="I95" s="775"/>
      <c r="J95" s="764"/>
      <c r="K95" s="764"/>
      <c r="L95" s="764"/>
      <c r="M95" s="764"/>
      <c r="N95" s="764"/>
      <c r="O95" s="764"/>
      <c r="P95" s="764"/>
      <c r="Q95" s="717"/>
    </row>
    <row r="96" spans="1:17">
      <c r="A96" s="727"/>
      <c r="B96" s="769"/>
      <c r="C96" s="771"/>
      <c r="D96" s="108"/>
      <c r="E96" s="109"/>
      <c r="F96" s="773"/>
      <c r="G96" s="773"/>
      <c r="H96" s="773"/>
      <c r="I96" s="775"/>
      <c r="J96" s="764"/>
      <c r="K96" s="764"/>
      <c r="L96" s="764"/>
      <c r="M96" s="764"/>
      <c r="N96" s="764"/>
      <c r="O96" s="764"/>
      <c r="P96" s="764"/>
      <c r="Q96" s="717"/>
    </row>
    <row r="97" spans="1:17">
      <c r="A97" s="727"/>
      <c r="B97" s="769"/>
      <c r="C97" s="771"/>
      <c r="D97" s="249"/>
      <c r="E97" s="250"/>
      <c r="F97" s="773"/>
      <c r="G97" s="773"/>
      <c r="H97" s="773"/>
      <c r="I97" s="775"/>
      <c r="J97" s="763"/>
      <c r="K97" s="763"/>
      <c r="L97" s="763"/>
      <c r="M97" s="763"/>
      <c r="N97" s="763"/>
      <c r="O97" s="763"/>
      <c r="P97" s="763"/>
      <c r="Q97" s="766">
        <f t="shared" ref="Q97" si="23">SUM(I97:O97)</f>
        <v>0</v>
      </c>
    </row>
    <row r="98" spans="1:17">
      <c r="A98" s="727"/>
      <c r="B98" s="769"/>
      <c r="C98" s="771"/>
      <c r="D98" s="44"/>
      <c r="E98" s="107"/>
      <c r="F98" s="773"/>
      <c r="G98" s="773"/>
      <c r="H98" s="773"/>
      <c r="I98" s="775"/>
      <c r="J98" s="764"/>
      <c r="K98" s="764"/>
      <c r="L98" s="764"/>
      <c r="M98" s="764"/>
      <c r="N98" s="764"/>
      <c r="O98" s="764"/>
      <c r="P98" s="764"/>
      <c r="Q98" s="717"/>
    </row>
    <row r="99" spans="1:17" ht="15.75" thickBot="1">
      <c r="A99" s="768"/>
      <c r="B99" s="770"/>
      <c r="C99" s="772"/>
      <c r="D99" s="294"/>
      <c r="E99" s="295"/>
      <c r="F99" s="774"/>
      <c r="G99" s="774"/>
      <c r="H99" s="774"/>
      <c r="I99" s="776"/>
      <c r="J99" s="765"/>
      <c r="K99" s="765"/>
      <c r="L99" s="765"/>
      <c r="M99" s="765"/>
      <c r="N99" s="765"/>
      <c r="O99" s="765"/>
      <c r="P99" s="765"/>
      <c r="Q99" s="767"/>
    </row>
    <row r="100" spans="1:17">
      <c r="A100" s="727"/>
      <c r="B100" s="769"/>
      <c r="C100" s="771"/>
      <c r="D100" s="249"/>
      <c r="E100" s="250"/>
      <c r="F100" s="773"/>
      <c r="G100" s="773"/>
      <c r="H100" s="773"/>
      <c r="I100" s="775"/>
      <c r="J100" s="763"/>
      <c r="K100" s="763"/>
      <c r="L100" s="763"/>
      <c r="M100" s="763"/>
      <c r="N100" s="763"/>
      <c r="O100" s="763"/>
      <c r="P100" s="763"/>
      <c r="Q100" s="766">
        <f t="shared" ref="Q100" si="24">SUM(I100:O100)</f>
        <v>0</v>
      </c>
    </row>
    <row r="101" spans="1:17">
      <c r="A101" s="727"/>
      <c r="B101" s="769"/>
      <c r="C101" s="771"/>
      <c r="D101" s="44"/>
      <c r="E101" s="107"/>
      <c r="F101" s="773"/>
      <c r="G101" s="773"/>
      <c r="H101" s="773"/>
      <c r="I101" s="775"/>
      <c r="J101" s="764"/>
      <c r="K101" s="764"/>
      <c r="L101" s="764"/>
      <c r="M101" s="764"/>
      <c r="N101" s="764"/>
      <c r="O101" s="764"/>
      <c r="P101" s="764"/>
      <c r="Q101" s="717"/>
    </row>
    <row r="102" spans="1:17">
      <c r="A102" s="727"/>
      <c r="B102" s="769"/>
      <c r="C102" s="771"/>
      <c r="D102" s="108"/>
      <c r="E102" s="109"/>
      <c r="F102" s="773"/>
      <c r="G102" s="773"/>
      <c r="H102" s="773"/>
      <c r="I102" s="775"/>
      <c r="J102" s="764"/>
      <c r="K102" s="764"/>
      <c r="L102" s="764"/>
      <c r="M102" s="764"/>
      <c r="N102" s="764"/>
      <c r="O102" s="764"/>
      <c r="P102" s="764"/>
      <c r="Q102" s="717"/>
    </row>
    <row r="103" spans="1:17">
      <c r="A103" s="727"/>
      <c r="B103" s="769"/>
      <c r="C103" s="771"/>
      <c r="D103" s="249"/>
      <c r="E103" s="250"/>
      <c r="F103" s="773"/>
      <c r="G103" s="773"/>
      <c r="H103" s="773"/>
      <c r="I103" s="775"/>
      <c r="J103" s="763"/>
      <c r="K103" s="763"/>
      <c r="L103" s="763"/>
      <c r="M103" s="763"/>
      <c r="N103" s="763"/>
      <c r="O103" s="763"/>
      <c r="P103" s="763"/>
      <c r="Q103" s="766">
        <f t="shared" ref="Q103" si="25">SUM(I103:O103)</f>
        <v>0</v>
      </c>
    </row>
    <row r="104" spans="1:17">
      <c r="A104" s="727"/>
      <c r="B104" s="769"/>
      <c r="C104" s="771"/>
      <c r="D104" s="44"/>
      <c r="E104" s="107"/>
      <c r="F104" s="773"/>
      <c r="G104" s="773"/>
      <c r="H104" s="773"/>
      <c r="I104" s="775"/>
      <c r="J104" s="764"/>
      <c r="K104" s="764"/>
      <c r="L104" s="764"/>
      <c r="M104" s="764"/>
      <c r="N104" s="764"/>
      <c r="O104" s="764"/>
      <c r="P104" s="764"/>
      <c r="Q104" s="717"/>
    </row>
    <row r="105" spans="1:17">
      <c r="A105" s="727"/>
      <c r="B105" s="769"/>
      <c r="C105" s="771"/>
      <c r="D105" s="108"/>
      <c r="E105" s="109"/>
      <c r="F105" s="773"/>
      <c r="G105" s="773"/>
      <c r="H105" s="773"/>
      <c r="I105" s="775"/>
      <c r="J105" s="764"/>
      <c r="K105" s="764"/>
      <c r="L105" s="764"/>
      <c r="M105" s="764"/>
      <c r="N105" s="764"/>
      <c r="O105" s="764"/>
      <c r="P105" s="764"/>
      <c r="Q105" s="717"/>
    </row>
    <row r="106" spans="1:17">
      <c r="A106" s="727"/>
      <c r="B106" s="769"/>
      <c r="C106" s="771"/>
      <c r="D106" s="249"/>
      <c r="E106" s="250"/>
      <c r="F106" s="773"/>
      <c r="G106" s="773"/>
      <c r="H106" s="773"/>
      <c r="I106" s="775"/>
      <c r="J106" s="763"/>
      <c r="K106" s="763"/>
      <c r="L106" s="763"/>
      <c r="M106" s="763"/>
      <c r="N106" s="763"/>
      <c r="O106" s="763"/>
      <c r="P106" s="763"/>
      <c r="Q106" s="766">
        <f t="shared" ref="Q106" si="26">SUM(I106:O106)</f>
        <v>0</v>
      </c>
    </row>
    <row r="107" spans="1:17">
      <c r="A107" s="727"/>
      <c r="B107" s="769"/>
      <c r="C107" s="771"/>
      <c r="D107" s="44"/>
      <c r="E107" s="107"/>
      <c r="F107" s="773"/>
      <c r="G107" s="773"/>
      <c r="H107" s="773"/>
      <c r="I107" s="775"/>
      <c r="J107" s="764"/>
      <c r="K107" s="764"/>
      <c r="L107" s="764"/>
      <c r="M107" s="764"/>
      <c r="N107" s="764"/>
      <c r="O107" s="764"/>
      <c r="P107" s="764"/>
      <c r="Q107" s="717"/>
    </row>
    <row r="108" spans="1:17" ht="15.75" thickBot="1">
      <c r="A108" s="768"/>
      <c r="B108" s="770"/>
      <c r="C108" s="772"/>
      <c r="D108" s="294"/>
      <c r="E108" s="295"/>
      <c r="F108" s="774"/>
      <c r="G108" s="774"/>
      <c r="H108" s="774"/>
      <c r="I108" s="776"/>
      <c r="J108" s="765"/>
      <c r="K108" s="765"/>
      <c r="L108" s="765"/>
      <c r="M108" s="765"/>
      <c r="N108" s="765"/>
      <c r="O108" s="765"/>
      <c r="P108" s="765"/>
      <c r="Q108" s="767"/>
    </row>
    <row r="109" spans="1:17" ht="18.75" thickBot="1">
      <c r="A109" s="786" t="s">
        <v>28</v>
      </c>
      <c r="B109" s="787"/>
      <c r="C109" s="787"/>
      <c r="D109" s="787"/>
      <c r="E109" s="787"/>
      <c r="F109" s="787"/>
      <c r="G109" s="787"/>
      <c r="H109" s="787"/>
      <c r="I109" s="787"/>
      <c r="J109" s="787"/>
      <c r="K109" s="787"/>
      <c r="L109" s="787"/>
      <c r="M109" s="787"/>
      <c r="N109" s="788"/>
      <c r="O109" s="788"/>
      <c r="P109" s="788"/>
      <c r="Q109" s="789"/>
    </row>
    <row r="110" spans="1:17">
      <c r="A110" s="726"/>
      <c r="B110" s="780"/>
      <c r="C110" s="781"/>
      <c r="D110" s="292"/>
      <c r="E110" s="293"/>
      <c r="F110" s="782">
        <v>0.47916666666666669</v>
      </c>
      <c r="G110" s="782">
        <v>0.56319444444444444</v>
      </c>
      <c r="H110" s="782">
        <f>G110-F110</f>
        <v>8.4027777777777757E-2</v>
      </c>
      <c r="I110" s="784">
        <v>60</v>
      </c>
      <c r="J110" s="785">
        <v>100</v>
      </c>
      <c r="K110" s="785">
        <v>200</v>
      </c>
      <c r="L110" s="785">
        <v>500</v>
      </c>
      <c r="M110" s="785">
        <v>-10</v>
      </c>
      <c r="N110" s="785">
        <v>-5</v>
      </c>
      <c r="O110" s="785">
        <v>80</v>
      </c>
      <c r="P110" s="785">
        <v>10</v>
      </c>
      <c r="Q110" s="716">
        <f>SUM(I110:O110)</f>
        <v>925</v>
      </c>
    </row>
    <row r="111" spans="1:17">
      <c r="A111" s="727"/>
      <c r="B111" s="769"/>
      <c r="C111" s="771"/>
      <c r="D111" s="44"/>
      <c r="E111" s="107"/>
      <c r="F111" s="783"/>
      <c r="G111" s="783"/>
      <c r="H111" s="783"/>
      <c r="I111" s="775"/>
      <c r="J111" s="764"/>
      <c r="K111" s="764"/>
      <c r="L111" s="764"/>
      <c r="M111" s="764"/>
      <c r="N111" s="764"/>
      <c r="O111" s="764"/>
      <c r="P111" s="764"/>
      <c r="Q111" s="717"/>
    </row>
    <row r="112" spans="1:17">
      <c r="A112" s="727"/>
      <c r="B112" s="769"/>
      <c r="C112" s="771"/>
      <c r="D112" s="108"/>
      <c r="E112" s="109"/>
      <c r="F112" s="783"/>
      <c r="G112" s="783"/>
      <c r="H112" s="783"/>
      <c r="I112" s="775"/>
      <c r="J112" s="764"/>
      <c r="K112" s="764"/>
      <c r="L112" s="764"/>
      <c r="M112" s="764"/>
      <c r="N112" s="764"/>
      <c r="O112" s="764"/>
      <c r="P112" s="764"/>
      <c r="Q112" s="717"/>
    </row>
    <row r="113" spans="1:17">
      <c r="A113" s="727"/>
      <c r="B113" s="769"/>
      <c r="C113" s="771"/>
      <c r="D113" s="249"/>
      <c r="E113" s="250"/>
      <c r="F113" s="773"/>
      <c r="G113" s="773"/>
      <c r="H113" s="773"/>
      <c r="I113" s="775"/>
      <c r="J113" s="763"/>
      <c r="K113" s="763"/>
      <c r="L113" s="763"/>
      <c r="M113" s="763"/>
      <c r="N113" s="763"/>
      <c r="O113" s="763"/>
      <c r="P113" s="763"/>
      <c r="Q113" s="766">
        <f t="shared" ref="Q113" si="27">SUM(I113:O113)</f>
        <v>0</v>
      </c>
    </row>
    <row r="114" spans="1:17">
      <c r="A114" s="727"/>
      <c r="B114" s="769"/>
      <c r="C114" s="771"/>
      <c r="D114" s="44"/>
      <c r="E114" s="107"/>
      <c r="F114" s="773"/>
      <c r="G114" s="773"/>
      <c r="H114" s="773"/>
      <c r="I114" s="775"/>
      <c r="J114" s="764"/>
      <c r="K114" s="764"/>
      <c r="L114" s="764"/>
      <c r="M114" s="764"/>
      <c r="N114" s="764"/>
      <c r="O114" s="764"/>
      <c r="P114" s="764"/>
      <c r="Q114" s="717"/>
    </row>
    <row r="115" spans="1:17">
      <c r="A115" s="727"/>
      <c r="B115" s="769"/>
      <c r="C115" s="771"/>
      <c r="D115" s="108"/>
      <c r="E115" s="109"/>
      <c r="F115" s="773"/>
      <c r="G115" s="773"/>
      <c r="H115" s="773"/>
      <c r="I115" s="775"/>
      <c r="J115" s="764"/>
      <c r="K115" s="764"/>
      <c r="L115" s="764"/>
      <c r="M115" s="764"/>
      <c r="N115" s="764"/>
      <c r="O115" s="764"/>
      <c r="P115" s="764"/>
      <c r="Q115" s="717"/>
    </row>
    <row r="116" spans="1:17">
      <c r="A116" s="727"/>
      <c r="B116" s="769"/>
      <c r="C116" s="771"/>
      <c r="D116" s="249"/>
      <c r="E116" s="250"/>
      <c r="F116" s="773"/>
      <c r="G116" s="773"/>
      <c r="H116" s="773"/>
      <c r="I116" s="775"/>
      <c r="J116" s="763"/>
      <c r="K116" s="763"/>
      <c r="L116" s="763"/>
      <c r="M116" s="763"/>
      <c r="N116" s="763"/>
      <c r="O116" s="763"/>
      <c r="P116" s="763"/>
      <c r="Q116" s="766">
        <f t="shared" ref="Q116" si="28">SUM(I116:O116)</f>
        <v>0</v>
      </c>
    </row>
    <row r="117" spans="1:17">
      <c r="A117" s="727"/>
      <c r="B117" s="769"/>
      <c r="C117" s="771"/>
      <c r="D117" s="44"/>
      <c r="E117" s="107"/>
      <c r="F117" s="773"/>
      <c r="G117" s="773"/>
      <c r="H117" s="773"/>
      <c r="I117" s="775"/>
      <c r="J117" s="764"/>
      <c r="K117" s="764"/>
      <c r="L117" s="764"/>
      <c r="M117" s="764"/>
      <c r="N117" s="764"/>
      <c r="O117" s="764"/>
      <c r="P117" s="764"/>
      <c r="Q117" s="717"/>
    </row>
    <row r="118" spans="1:17">
      <c r="A118" s="727"/>
      <c r="B118" s="769"/>
      <c r="C118" s="771"/>
      <c r="D118" s="108"/>
      <c r="E118" s="109"/>
      <c r="F118" s="773"/>
      <c r="G118" s="773"/>
      <c r="H118" s="773"/>
      <c r="I118" s="775"/>
      <c r="J118" s="764"/>
      <c r="K118" s="764"/>
      <c r="L118" s="764"/>
      <c r="M118" s="764"/>
      <c r="N118" s="764"/>
      <c r="O118" s="764"/>
      <c r="P118" s="764"/>
      <c r="Q118" s="717"/>
    </row>
    <row r="119" spans="1:17">
      <c r="A119" s="727"/>
      <c r="B119" s="769"/>
      <c r="C119" s="771"/>
      <c r="D119" s="249"/>
      <c r="E119" s="250"/>
      <c r="F119" s="773"/>
      <c r="G119" s="773"/>
      <c r="H119" s="773"/>
      <c r="I119" s="775"/>
      <c r="J119" s="763"/>
      <c r="K119" s="763"/>
      <c r="L119" s="763"/>
      <c r="M119" s="763"/>
      <c r="N119" s="763"/>
      <c r="O119" s="763"/>
      <c r="P119" s="763"/>
      <c r="Q119" s="766">
        <f t="shared" ref="Q119" si="29">SUM(I119:O119)</f>
        <v>0</v>
      </c>
    </row>
    <row r="120" spans="1:17">
      <c r="A120" s="727"/>
      <c r="B120" s="769"/>
      <c r="C120" s="771"/>
      <c r="D120" s="44"/>
      <c r="E120" s="107"/>
      <c r="F120" s="773"/>
      <c r="G120" s="773"/>
      <c r="H120" s="773"/>
      <c r="I120" s="775"/>
      <c r="J120" s="764"/>
      <c r="K120" s="764"/>
      <c r="L120" s="764"/>
      <c r="M120" s="764"/>
      <c r="N120" s="764"/>
      <c r="O120" s="764"/>
      <c r="P120" s="764"/>
      <c r="Q120" s="717"/>
    </row>
    <row r="121" spans="1:17">
      <c r="A121" s="727"/>
      <c r="B121" s="769"/>
      <c r="C121" s="771"/>
      <c r="D121" s="108"/>
      <c r="E121" s="109"/>
      <c r="F121" s="773"/>
      <c r="G121" s="773"/>
      <c r="H121" s="773"/>
      <c r="I121" s="775"/>
      <c r="J121" s="764"/>
      <c r="K121" s="764"/>
      <c r="L121" s="764"/>
      <c r="M121" s="764"/>
      <c r="N121" s="764"/>
      <c r="O121" s="764"/>
      <c r="P121" s="764"/>
      <c r="Q121" s="717"/>
    </row>
    <row r="122" spans="1:17">
      <c r="A122" s="727"/>
      <c r="B122" s="769"/>
      <c r="C122" s="771"/>
      <c r="D122" s="249"/>
      <c r="E122" s="250"/>
      <c r="F122" s="773"/>
      <c r="G122" s="773"/>
      <c r="H122" s="773"/>
      <c r="I122" s="775"/>
      <c r="J122" s="763"/>
      <c r="K122" s="763"/>
      <c r="L122" s="763"/>
      <c r="M122" s="763"/>
      <c r="N122" s="763"/>
      <c r="O122" s="763"/>
      <c r="P122" s="763"/>
      <c r="Q122" s="766">
        <f t="shared" ref="Q122" si="30">SUM(I122:O122)</f>
        <v>0</v>
      </c>
    </row>
    <row r="123" spans="1:17">
      <c r="A123" s="727"/>
      <c r="B123" s="769"/>
      <c r="C123" s="771"/>
      <c r="D123" s="44"/>
      <c r="E123" s="107"/>
      <c r="F123" s="773"/>
      <c r="G123" s="773"/>
      <c r="H123" s="773"/>
      <c r="I123" s="775"/>
      <c r="J123" s="764"/>
      <c r="K123" s="764"/>
      <c r="L123" s="764"/>
      <c r="M123" s="764"/>
      <c r="N123" s="764"/>
      <c r="O123" s="764"/>
      <c r="P123" s="764"/>
      <c r="Q123" s="717"/>
    </row>
    <row r="124" spans="1:17" ht="15.75" thickBot="1">
      <c r="A124" s="768"/>
      <c r="B124" s="770"/>
      <c r="C124" s="772"/>
      <c r="D124" s="294"/>
      <c r="E124" s="295"/>
      <c r="F124" s="774"/>
      <c r="G124" s="774"/>
      <c r="H124" s="774"/>
      <c r="I124" s="776"/>
      <c r="J124" s="765"/>
      <c r="K124" s="765"/>
      <c r="L124" s="765"/>
      <c r="M124" s="765"/>
      <c r="N124" s="765"/>
      <c r="O124" s="765"/>
      <c r="P124" s="765"/>
      <c r="Q124" s="767"/>
    </row>
    <row r="125" spans="1:17" ht="18.75" thickBot="1">
      <c r="A125" s="777" t="s">
        <v>27</v>
      </c>
      <c r="B125" s="778"/>
      <c r="C125" s="778"/>
      <c r="D125" s="778"/>
      <c r="E125" s="778"/>
      <c r="F125" s="778"/>
      <c r="G125" s="778"/>
      <c r="H125" s="778"/>
      <c r="I125" s="778"/>
      <c r="J125" s="778"/>
      <c r="K125" s="778"/>
      <c r="L125" s="778"/>
      <c r="M125" s="778"/>
      <c r="N125" s="778"/>
      <c r="O125" s="778"/>
      <c r="P125" s="778"/>
      <c r="Q125" s="779"/>
    </row>
    <row r="126" spans="1:17">
      <c r="A126" s="726"/>
      <c r="B126" s="780"/>
      <c r="C126" s="781"/>
      <c r="D126" s="292"/>
      <c r="E126" s="293"/>
      <c r="F126" s="782">
        <v>0.47916666666666669</v>
      </c>
      <c r="G126" s="782">
        <v>0.56319444444444444</v>
      </c>
      <c r="H126" s="782">
        <f>G126-F126</f>
        <v>8.4027777777777757E-2</v>
      </c>
      <c r="I126" s="784">
        <v>40</v>
      </c>
      <c r="J126" s="785">
        <v>80</v>
      </c>
      <c r="K126" s="785">
        <v>120</v>
      </c>
      <c r="L126" s="785">
        <v>400</v>
      </c>
      <c r="M126" s="785">
        <v>-10</v>
      </c>
      <c r="N126" s="785">
        <v>-15</v>
      </c>
      <c r="O126" s="785">
        <v>60</v>
      </c>
      <c r="P126" s="785">
        <v>8</v>
      </c>
      <c r="Q126" s="716">
        <f>SUM(I126:O126)</f>
        <v>675</v>
      </c>
    </row>
    <row r="127" spans="1:17">
      <c r="A127" s="727"/>
      <c r="B127" s="769"/>
      <c r="C127" s="771"/>
      <c r="D127" s="44"/>
      <c r="E127" s="107"/>
      <c r="F127" s="783"/>
      <c r="G127" s="783"/>
      <c r="H127" s="783"/>
      <c r="I127" s="775"/>
      <c r="J127" s="764"/>
      <c r="K127" s="764"/>
      <c r="L127" s="764"/>
      <c r="M127" s="764"/>
      <c r="N127" s="764"/>
      <c r="O127" s="764"/>
      <c r="P127" s="764"/>
      <c r="Q127" s="717"/>
    </row>
    <row r="128" spans="1:17">
      <c r="A128" s="727"/>
      <c r="B128" s="769"/>
      <c r="C128" s="771"/>
      <c r="D128" s="108"/>
      <c r="E128" s="109"/>
      <c r="F128" s="783"/>
      <c r="G128" s="783"/>
      <c r="H128" s="783"/>
      <c r="I128" s="775"/>
      <c r="J128" s="764"/>
      <c r="K128" s="764"/>
      <c r="L128" s="764"/>
      <c r="M128" s="764"/>
      <c r="N128" s="764"/>
      <c r="O128" s="764"/>
      <c r="P128" s="764"/>
      <c r="Q128" s="717"/>
    </row>
    <row r="129" spans="1:17">
      <c r="A129" s="727"/>
      <c r="B129" s="769"/>
      <c r="C129" s="771"/>
      <c r="D129" s="249"/>
      <c r="E129" s="250"/>
      <c r="F129" s="773">
        <v>0.45833333333333331</v>
      </c>
      <c r="G129" s="773">
        <v>0.52083333333333337</v>
      </c>
      <c r="H129" s="773">
        <v>6.25E-2</v>
      </c>
      <c r="I129" s="775"/>
      <c r="J129" s="763"/>
      <c r="K129" s="763"/>
      <c r="L129" s="763"/>
      <c r="M129" s="763"/>
      <c r="N129" s="763"/>
      <c r="O129" s="763"/>
      <c r="P129" s="763"/>
      <c r="Q129" s="766">
        <f t="shared" ref="Q129" si="31">SUM(I129:O129)</f>
        <v>0</v>
      </c>
    </row>
    <row r="130" spans="1:17">
      <c r="A130" s="727"/>
      <c r="B130" s="769"/>
      <c r="C130" s="771"/>
      <c r="D130" s="44"/>
      <c r="E130" s="107"/>
      <c r="F130" s="773"/>
      <c r="G130" s="773"/>
      <c r="H130" s="773"/>
      <c r="I130" s="775"/>
      <c r="J130" s="764"/>
      <c r="K130" s="764"/>
      <c r="L130" s="764"/>
      <c r="M130" s="764"/>
      <c r="N130" s="764"/>
      <c r="O130" s="764"/>
      <c r="P130" s="764"/>
      <c r="Q130" s="717"/>
    </row>
    <row r="131" spans="1:17">
      <c r="A131" s="727"/>
      <c r="B131" s="769"/>
      <c r="C131" s="771"/>
      <c r="D131" s="108"/>
      <c r="E131" s="109"/>
      <c r="F131" s="773"/>
      <c r="G131" s="773"/>
      <c r="H131" s="773"/>
      <c r="I131" s="775"/>
      <c r="J131" s="764"/>
      <c r="K131" s="764"/>
      <c r="L131" s="764"/>
      <c r="M131" s="764"/>
      <c r="N131" s="764"/>
      <c r="O131" s="764"/>
      <c r="P131" s="764"/>
      <c r="Q131" s="717"/>
    </row>
    <row r="132" spans="1:17">
      <c r="A132" s="727"/>
      <c r="B132" s="769"/>
      <c r="C132" s="771"/>
      <c r="D132" s="249"/>
      <c r="E132" s="250"/>
      <c r="F132" s="773"/>
      <c r="G132" s="773"/>
      <c r="H132" s="773"/>
      <c r="I132" s="775"/>
      <c r="J132" s="763"/>
      <c r="K132" s="763"/>
      <c r="L132" s="763"/>
      <c r="M132" s="763"/>
      <c r="N132" s="763"/>
      <c r="O132" s="763"/>
      <c r="P132" s="763"/>
      <c r="Q132" s="766">
        <f t="shared" ref="Q132" si="32">SUM(I132:O132)</f>
        <v>0</v>
      </c>
    </row>
    <row r="133" spans="1:17">
      <c r="A133" s="727"/>
      <c r="B133" s="769"/>
      <c r="C133" s="771"/>
      <c r="D133" s="44"/>
      <c r="E133" s="107"/>
      <c r="F133" s="773"/>
      <c r="G133" s="773"/>
      <c r="H133" s="773"/>
      <c r="I133" s="775"/>
      <c r="J133" s="764"/>
      <c r="K133" s="764"/>
      <c r="L133" s="764"/>
      <c r="M133" s="764"/>
      <c r="N133" s="764"/>
      <c r="O133" s="764"/>
      <c r="P133" s="764"/>
      <c r="Q133" s="717"/>
    </row>
    <row r="134" spans="1:17">
      <c r="A134" s="727"/>
      <c r="B134" s="769"/>
      <c r="C134" s="771"/>
      <c r="D134" s="108"/>
      <c r="E134" s="109"/>
      <c r="F134" s="773"/>
      <c r="G134" s="773"/>
      <c r="H134" s="773"/>
      <c r="I134" s="775"/>
      <c r="J134" s="764"/>
      <c r="K134" s="764"/>
      <c r="L134" s="764"/>
      <c r="M134" s="764"/>
      <c r="N134" s="764"/>
      <c r="O134" s="764"/>
      <c r="P134" s="764"/>
      <c r="Q134" s="717"/>
    </row>
    <row r="135" spans="1:17">
      <c r="A135" s="727"/>
      <c r="B135" s="769"/>
      <c r="C135" s="771"/>
      <c r="D135" s="249"/>
      <c r="E135" s="250"/>
      <c r="F135" s="773"/>
      <c r="G135" s="773"/>
      <c r="H135" s="773"/>
      <c r="I135" s="775"/>
      <c r="J135" s="763"/>
      <c r="K135" s="763"/>
      <c r="L135" s="763"/>
      <c r="M135" s="763"/>
      <c r="N135" s="763"/>
      <c r="O135" s="763"/>
      <c r="P135" s="763"/>
      <c r="Q135" s="766">
        <f t="shared" ref="Q135" si="33">SUM(I135:O135)</f>
        <v>0</v>
      </c>
    </row>
    <row r="136" spans="1:17">
      <c r="A136" s="727"/>
      <c r="B136" s="769"/>
      <c r="C136" s="771"/>
      <c r="D136" s="44"/>
      <c r="E136" s="107"/>
      <c r="F136" s="773"/>
      <c r="G136" s="773"/>
      <c r="H136" s="773"/>
      <c r="I136" s="775"/>
      <c r="J136" s="764"/>
      <c r="K136" s="764"/>
      <c r="L136" s="764"/>
      <c r="M136" s="764"/>
      <c r="N136" s="764"/>
      <c r="O136" s="764"/>
      <c r="P136" s="764"/>
      <c r="Q136" s="717"/>
    </row>
    <row r="137" spans="1:17">
      <c r="A137" s="727"/>
      <c r="B137" s="769"/>
      <c r="C137" s="771"/>
      <c r="D137" s="108"/>
      <c r="E137" s="109"/>
      <c r="F137" s="773"/>
      <c r="G137" s="773"/>
      <c r="H137" s="773"/>
      <c r="I137" s="775"/>
      <c r="J137" s="764"/>
      <c r="K137" s="764"/>
      <c r="L137" s="764"/>
      <c r="M137" s="764"/>
      <c r="N137" s="764"/>
      <c r="O137" s="764"/>
      <c r="P137" s="764"/>
      <c r="Q137" s="717"/>
    </row>
    <row r="138" spans="1:17">
      <c r="A138" s="727"/>
      <c r="B138" s="769"/>
      <c r="C138" s="771"/>
      <c r="D138" s="249"/>
      <c r="E138" s="250"/>
      <c r="F138" s="773"/>
      <c r="G138" s="773"/>
      <c r="H138" s="773"/>
      <c r="I138" s="775"/>
      <c r="J138" s="763"/>
      <c r="K138" s="763"/>
      <c r="L138" s="763"/>
      <c r="M138" s="763"/>
      <c r="N138" s="763"/>
      <c r="O138" s="763"/>
      <c r="P138" s="763"/>
      <c r="Q138" s="766">
        <f t="shared" ref="Q138" si="34">SUM(I138:O138)</f>
        <v>0</v>
      </c>
    </row>
    <row r="139" spans="1:17">
      <c r="A139" s="727"/>
      <c r="B139" s="769"/>
      <c r="C139" s="771"/>
      <c r="D139" s="44"/>
      <c r="E139" s="107"/>
      <c r="F139" s="773"/>
      <c r="G139" s="773"/>
      <c r="H139" s="773"/>
      <c r="I139" s="775"/>
      <c r="J139" s="764"/>
      <c r="K139" s="764"/>
      <c r="L139" s="764"/>
      <c r="M139" s="764"/>
      <c r="N139" s="764"/>
      <c r="O139" s="764"/>
      <c r="P139" s="764"/>
      <c r="Q139" s="717"/>
    </row>
    <row r="140" spans="1:17" ht="15.75" thickBot="1">
      <c r="A140" s="768"/>
      <c r="B140" s="770"/>
      <c r="C140" s="772"/>
      <c r="D140" s="294"/>
      <c r="E140" s="295"/>
      <c r="F140" s="774"/>
      <c r="G140" s="774"/>
      <c r="H140" s="774"/>
      <c r="I140" s="776"/>
      <c r="J140" s="765"/>
      <c r="K140" s="765"/>
      <c r="L140" s="765"/>
      <c r="M140" s="765"/>
      <c r="N140" s="765"/>
      <c r="O140" s="765"/>
      <c r="P140" s="765"/>
      <c r="Q140" s="767"/>
    </row>
    <row r="141" spans="1:17">
      <c r="A141" s="727"/>
      <c r="B141" s="769"/>
      <c r="C141" s="771"/>
      <c r="D141" s="249"/>
      <c r="E141" s="250"/>
      <c r="F141" s="773"/>
      <c r="G141" s="773"/>
      <c r="H141" s="773"/>
      <c r="I141" s="775"/>
      <c r="J141" s="763"/>
      <c r="K141" s="763"/>
      <c r="L141" s="763"/>
      <c r="M141" s="763"/>
      <c r="N141" s="763"/>
      <c r="O141" s="763"/>
      <c r="P141" s="763"/>
      <c r="Q141" s="766">
        <f t="shared" ref="Q141" si="35">SUM(I141:O141)</f>
        <v>0</v>
      </c>
    </row>
    <row r="142" spans="1:17">
      <c r="A142" s="727"/>
      <c r="B142" s="769"/>
      <c r="C142" s="771"/>
      <c r="D142" s="44"/>
      <c r="E142" s="107"/>
      <c r="F142" s="773"/>
      <c r="G142" s="773"/>
      <c r="H142" s="773"/>
      <c r="I142" s="775"/>
      <c r="J142" s="764"/>
      <c r="K142" s="764"/>
      <c r="L142" s="764"/>
      <c r="M142" s="764"/>
      <c r="N142" s="764"/>
      <c r="O142" s="764"/>
      <c r="P142" s="764"/>
      <c r="Q142" s="717"/>
    </row>
    <row r="143" spans="1:17">
      <c r="A143" s="727"/>
      <c r="B143" s="769"/>
      <c r="C143" s="771"/>
      <c r="D143" s="108"/>
      <c r="E143" s="109"/>
      <c r="F143" s="773"/>
      <c r="G143" s="773"/>
      <c r="H143" s="773"/>
      <c r="I143" s="775"/>
      <c r="J143" s="764"/>
      <c r="K143" s="764"/>
      <c r="L143" s="764"/>
      <c r="M143" s="764"/>
      <c r="N143" s="764"/>
      <c r="O143" s="764"/>
      <c r="P143" s="764"/>
      <c r="Q143" s="717"/>
    </row>
    <row r="144" spans="1:17">
      <c r="A144" s="727"/>
      <c r="B144" s="769"/>
      <c r="C144" s="771"/>
      <c r="D144" s="249"/>
      <c r="E144" s="250"/>
      <c r="F144" s="773"/>
      <c r="G144" s="773"/>
      <c r="H144" s="773"/>
      <c r="I144" s="775"/>
      <c r="J144" s="763"/>
      <c r="K144" s="763"/>
      <c r="L144" s="763"/>
      <c r="M144" s="763"/>
      <c r="N144" s="763"/>
      <c r="O144" s="763"/>
      <c r="P144" s="763"/>
      <c r="Q144" s="766">
        <f t="shared" ref="Q144" si="36">SUM(I144:O144)</f>
        <v>0</v>
      </c>
    </row>
    <row r="145" spans="1:17">
      <c r="A145" s="727"/>
      <c r="B145" s="769"/>
      <c r="C145" s="771"/>
      <c r="D145" s="44"/>
      <c r="E145" s="107"/>
      <c r="F145" s="773"/>
      <c r="G145" s="773"/>
      <c r="H145" s="773"/>
      <c r="I145" s="775"/>
      <c r="J145" s="764"/>
      <c r="K145" s="764"/>
      <c r="L145" s="764"/>
      <c r="M145" s="764"/>
      <c r="N145" s="764"/>
      <c r="O145" s="764"/>
      <c r="P145" s="764"/>
      <c r="Q145" s="717"/>
    </row>
    <row r="146" spans="1:17">
      <c r="A146" s="727"/>
      <c r="B146" s="769"/>
      <c r="C146" s="771"/>
      <c r="D146" s="108"/>
      <c r="E146" s="109"/>
      <c r="F146" s="773"/>
      <c r="G146" s="773"/>
      <c r="H146" s="773"/>
      <c r="I146" s="775"/>
      <c r="J146" s="764"/>
      <c r="K146" s="764"/>
      <c r="L146" s="764"/>
      <c r="M146" s="764"/>
      <c r="N146" s="764"/>
      <c r="O146" s="764"/>
      <c r="P146" s="764"/>
      <c r="Q146" s="717"/>
    </row>
    <row r="147" spans="1:17">
      <c r="A147" s="727"/>
      <c r="B147" s="769"/>
      <c r="C147" s="771"/>
      <c r="D147" s="249"/>
      <c r="E147" s="250"/>
      <c r="F147" s="773"/>
      <c r="G147" s="773"/>
      <c r="H147" s="773"/>
      <c r="I147" s="775"/>
      <c r="J147" s="763"/>
      <c r="K147" s="763"/>
      <c r="L147" s="763"/>
      <c r="M147" s="763"/>
      <c r="N147" s="763"/>
      <c r="O147" s="763"/>
      <c r="P147" s="763"/>
      <c r="Q147" s="766">
        <f t="shared" ref="Q147" si="37">SUM(I147:O147)</f>
        <v>0</v>
      </c>
    </row>
    <row r="148" spans="1:17">
      <c r="A148" s="727"/>
      <c r="B148" s="769"/>
      <c r="C148" s="771"/>
      <c r="D148" s="44"/>
      <c r="E148" s="107"/>
      <c r="F148" s="773"/>
      <c r="G148" s="773"/>
      <c r="H148" s="773"/>
      <c r="I148" s="775"/>
      <c r="J148" s="764"/>
      <c r="K148" s="764"/>
      <c r="L148" s="764"/>
      <c r="M148" s="764"/>
      <c r="N148" s="764"/>
      <c r="O148" s="764"/>
      <c r="P148" s="764"/>
      <c r="Q148" s="717"/>
    </row>
    <row r="149" spans="1:17" ht="15.75" thickBot="1">
      <c r="A149" s="768"/>
      <c r="B149" s="770"/>
      <c r="C149" s="772"/>
      <c r="D149" s="294"/>
      <c r="E149" s="295"/>
      <c r="F149" s="774"/>
      <c r="G149" s="774"/>
      <c r="H149" s="774"/>
      <c r="I149" s="776"/>
      <c r="J149" s="765"/>
      <c r="K149" s="765"/>
      <c r="L149" s="765"/>
      <c r="M149" s="765"/>
      <c r="N149" s="765"/>
      <c r="O149" s="765"/>
      <c r="P149" s="765"/>
      <c r="Q149" s="767"/>
    </row>
  </sheetData>
  <mergeCells count="700">
    <mergeCell ref="H8:H10"/>
    <mergeCell ref="I8:I10"/>
    <mergeCell ref="J8:J10"/>
    <mergeCell ref="K8:K10"/>
    <mergeCell ref="L8:L10"/>
    <mergeCell ref="M8:M10"/>
    <mergeCell ref="A20:Q20"/>
    <mergeCell ref="N21:N23"/>
    <mergeCell ref="O21:O23"/>
    <mergeCell ref="P21:P23"/>
    <mergeCell ref="Q21:Q23"/>
    <mergeCell ref="H14:H16"/>
    <mergeCell ref="I14:I16"/>
    <mergeCell ref="J14:J16"/>
    <mergeCell ref="K14:K16"/>
    <mergeCell ref="L14:L16"/>
    <mergeCell ref="M14:M16"/>
    <mergeCell ref="A14:A16"/>
    <mergeCell ref="B14:B16"/>
    <mergeCell ref="C14:C16"/>
    <mergeCell ref="F14:F16"/>
    <mergeCell ref="G14:G16"/>
    <mergeCell ref="A21:A23"/>
    <mergeCell ref="B21:B23"/>
    <mergeCell ref="C21:C23"/>
    <mergeCell ref="F21:F23"/>
    <mergeCell ref="G21:G23"/>
    <mergeCell ref="A24:A26"/>
    <mergeCell ref="B24:B26"/>
    <mergeCell ref="C24:C26"/>
    <mergeCell ref="F24:F26"/>
    <mergeCell ref="G24:G26"/>
    <mergeCell ref="H21:H23"/>
    <mergeCell ref="I21:I23"/>
    <mergeCell ref="J21:J23"/>
    <mergeCell ref="K21:K23"/>
    <mergeCell ref="L21:L23"/>
    <mergeCell ref="M21:M23"/>
    <mergeCell ref="H24:H26"/>
    <mergeCell ref="I24:I26"/>
    <mergeCell ref="J24:J26"/>
    <mergeCell ref="K24:K26"/>
    <mergeCell ref="L24:L26"/>
    <mergeCell ref="M24:M26"/>
    <mergeCell ref="L43:L45"/>
    <mergeCell ref="M43:M45"/>
    <mergeCell ref="M37:M39"/>
    <mergeCell ref="A37:A39"/>
    <mergeCell ref="B37:B39"/>
    <mergeCell ref="C37:C39"/>
    <mergeCell ref="F37:F39"/>
    <mergeCell ref="G37:G39"/>
    <mergeCell ref="I33:I35"/>
    <mergeCell ref="J33:J35"/>
    <mergeCell ref="K33:K35"/>
    <mergeCell ref="L33:L35"/>
    <mergeCell ref="M33:M35"/>
    <mergeCell ref="H33:H35"/>
    <mergeCell ref="A33:A35"/>
    <mergeCell ref="B33:B35"/>
    <mergeCell ref="C33:C35"/>
    <mergeCell ref="F33:F35"/>
    <mergeCell ref="G33:G35"/>
    <mergeCell ref="A43:A45"/>
    <mergeCell ref="B43:B45"/>
    <mergeCell ref="C43:C45"/>
    <mergeCell ref="F43:F45"/>
    <mergeCell ref="G43:G45"/>
    <mergeCell ref="H43:H45"/>
    <mergeCell ref="I43:I45"/>
    <mergeCell ref="J43:J45"/>
    <mergeCell ref="K43:K45"/>
    <mergeCell ref="N56:N58"/>
    <mergeCell ref="O56:O58"/>
    <mergeCell ref="P56:P58"/>
    <mergeCell ref="Q56:Q58"/>
    <mergeCell ref="I56:I58"/>
    <mergeCell ref="J56:J58"/>
    <mergeCell ref="J46:J48"/>
    <mergeCell ref="K46:K48"/>
    <mergeCell ref="L46:L48"/>
    <mergeCell ref="M46:M48"/>
    <mergeCell ref="N43:N45"/>
    <mergeCell ref="O43:O45"/>
    <mergeCell ref="P43:P45"/>
    <mergeCell ref="Q43:Q45"/>
    <mergeCell ref="L49:L51"/>
    <mergeCell ref="M49:M51"/>
    <mergeCell ref="N49:N51"/>
    <mergeCell ref="O49:O51"/>
    <mergeCell ref="P49:P51"/>
    <mergeCell ref="Q49:Q51"/>
    <mergeCell ref="A46:A48"/>
    <mergeCell ref="B46:B48"/>
    <mergeCell ref="C46:C48"/>
    <mergeCell ref="F46:F48"/>
    <mergeCell ref="G46:G48"/>
    <mergeCell ref="H46:H48"/>
    <mergeCell ref="A52:Q52"/>
    <mergeCell ref="N53:N55"/>
    <mergeCell ref="O53:O55"/>
    <mergeCell ref="P53:P55"/>
    <mergeCell ref="Q53:Q55"/>
    <mergeCell ref="N46:N48"/>
    <mergeCell ref="O46:O48"/>
    <mergeCell ref="P46:P48"/>
    <mergeCell ref="Q46:Q48"/>
    <mergeCell ref="A49:A51"/>
    <mergeCell ref="B49:B51"/>
    <mergeCell ref="C49:C51"/>
    <mergeCell ref="F49:F51"/>
    <mergeCell ref="G49:G51"/>
    <mergeCell ref="H49:H51"/>
    <mergeCell ref="I49:I51"/>
    <mergeCell ref="J49:J51"/>
    <mergeCell ref="K49:K51"/>
    <mergeCell ref="A1:Q1"/>
    <mergeCell ref="A2:Q2"/>
    <mergeCell ref="A4:Q4"/>
    <mergeCell ref="A5:A7"/>
    <mergeCell ref="B5:B7"/>
    <mergeCell ref="C5:C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N8:N10"/>
    <mergeCell ref="O8:O10"/>
    <mergeCell ref="P8:P10"/>
    <mergeCell ref="Q8:Q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A8:A10"/>
    <mergeCell ref="B8:B10"/>
    <mergeCell ref="C8:C10"/>
    <mergeCell ref="F8:F10"/>
    <mergeCell ref="G8:G10"/>
    <mergeCell ref="N14:N16"/>
    <mergeCell ref="O14:O16"/>
    <mergeCell ref="P14:P16"/>
    <mergeCell ref="Q14:Q16"/>
    <mergeCell ref="A17:A19"/>
    <mergeCell ref="B17:B19"/>
    <mergeCell ref="C17:C19"/>
    <mergeCell ref="F17:F19"/>
    <mergeCell ref="G17:G19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Q17:Q19"/>
    <mergeCell ref="N24:N26"/>
    <mergeCell ref="O24:O26"/>
    <mergeCell ref="P24:P26"/>
    <mergeCell ref="Q24:Q26"/>
    <mergeCell ref="A27:A29"/>
    <mergeCell ref="B27:B29"/>
    <mergeCell ref="C27:C29"/>
    <mergeCell ref="F27:F29"/>
    <mergeCell ref="G27:G29"/>
    <mergeCell ref="H27:H29"/>
    <mergeCell ref="I27:I29"/>
    <mergeCell ref="J27:J29"/>
    <mergeCell ref="K27:K29"/>
    <mergeCell ref="L27:L29"/>
    <mergeCell ref="M27:M29"/>
    <mergeCell ref="N27:N29"/>
    <mergeCell ref="O27:O29"/>
    <mergeCell ref="P27:P29"/>
    <mergeCell ref="Q27:Q29"/>
    <mergeCell ref="N30:N32"/>
    <mergeCell ref="O30:O32"/>
    <mergeCell ref="P30:P32"/>
    <mergeCell ref="Q30:Q32"/>
    <mergeCell ref="N33:N35"/>
    <mergeCell ref="O33:O35"/>
    <mergeCell ref="P33:P35"/>
    <mergeCell ref="Q33:Q35"/>
    <mergeCell ref="A36:Q36"/>
    <mergeCell ref="A30:A32"/>
    <mergeCell ref="B30:B32"/>
    <mergeCell ref="C30:C32"/>
    <mergeCell ref="F30:F32"/>
    <mergeCell ref="G30:G32"/>
    <mergeCell ref="H30:H32"/>
    <mergeCell ref="I30:I32"/>
    <mergeCell ref="J30:J32"/>
    <mergeCell ref="K30:K32"/>
    <mergeCell ref="L30:L32"/>
    <mergeCell ref="M30:M32"/>
    <mergeCell ref="N37:N39"/>
    <mergeCell ref="O37:O39"/>
    <mergeCell ref="P37:P39"/>
    <mergeCell ref="Q37:Q39"/>
    <mergeCell ref="A40:A42"/>
    <mergeCell ref="B40:B42"/>
    <mergeCell ref="C40:C42"/>
    <mergeCell ref="F40:F42"/>
    <mergeCell ref="G40:G42"/>
    <mergeCell ref="H40:H42"/>
    <mergeCell ref="I40:I42"/>
    <mergeCell ref="J40:J42"/>
    <mergeCell ref="K40:K42"/>
    <mergeCell ref="L40:L42"/>
    <mergeCell ref="M40:M42"/>
    <mergeCell ref="N40:N42"/>
    <mergeCell ref="O40:O42"/>
    <mergeCell ref="P40:P42"/>
    <mergeCell ref="Q40:Q42"/>
    <mergeCell ref="H37:H39"/>
    <mergeCell ref="I37:I39"/>
    <mergeCell ref="J37:J39"/>
    <mergeCell ref="K37:K39"/>
    <mergeCell ref="L37:L39"/>
    <mergeCell ref="I46:I48"/>
    <mergeCell ref="K56:K58"/>
    <mergeCell ref="L56:L58"/>
    <mergeCell ref="M56:M58"/>
    <mergeCell ref="I53:I55"/>
    <mergeCell ref="J53:J55"/>
    <mergeCell ref="K53:K55"/>
    <mergeCell ref="L53:L55"/>
    <mergeCell ref="M53:M55"/>
    <mergeCell ref="A56:A58"/>
    <mergeCell ref="B56:B58"/>
    <mergeCell ref="C56:C58"/>
    <mergeCell ref="F56:F58"/>
    <mergeCell ref="G56:G58"/>
    <mergeCell ref="A53:A55"/>
    <mergeCell ref="B53:B55"/>
    <mergeCell ref="C53:C55"/>
    <mergeCell ref="F53:F55"/>
    <mergeCell ref="G53:G55"/>
    <mergeCell ref="H53:H55"/>
    <mergeCell ref="H56:H58"/>
    <mergeCell ref="N59:N61"/>
    <mergeCell ref="O59:O61"/>
    <mergeCell ref="P59:P61"/>
    <mergeCell ref="Q59:Q61"/>
    <mergeCell ref="A62:A64"/>
    <mergeCell ref="B62:B64"/>
    <mergeCell ref="C62:C64"/>
    <mergeCell ref="F62:F64"/>
    <mergeCell ref="G62:G64"/>
    <mergeCell ref="H62:H64"/>
    <mergeCell ref="I62:I64"/>
    <mergeCell ref="J62:J64"/>
    <mergeCell ref="K62:K64"/>
    <mergeCell ref="L62:L64"/>
    <mergeCell ref="M62:M64"/>
    <mergeCell ref="N62:N64"/>
    <mergeCell ref="O62:O64"/>
    <mergeCell ref="P62:P64"/>
    <mergeCell ref="Q62:Q64"/>
    <mergeCell ref="A59:A61"/>
    <mergeCell ref="B59:B61"/>
    <mergeCell ref="C59:C61"/>
    <mergeCell ref="F59:F61"/>
    <mergeCell ref="G59:G61"/>
    <mergeCell ref="G65:G67"/>
    <mergeCell ref="H65:H67"/>
    <mergeCell ref="I65:I67"/>
    <mergeCell ref="J65:J67"/>
    <mergeCell ref="K65:K67"/>
    <mergeCell ref="L59:L61"/>
    <mergeCell ref="M59:M61"/>
    <mergeCell ref="H59:H61"/>
    <mergeCell ref="I59:I61"/>
    <mergeCell ref="J59:J61"/>
    <mergeCell ref="K59:K61"/>
    <mergeCell ref="L65:L67"/>
    <mergeCell ref="M65:M67"/>
    <mergeCell ref="N65:N67"/>
    <mergeCell ref="O65:O67"/>
    <mergeCell ref="P65:P67"/>
    <mergeCell ref="Q65:Q67"/>
    <mergeCell ref="A68:Q68"/>
    <mergeCell ref="A69:A71"/>
    <mergeCell ref="B69:B71"/>
    <mergeCell ref="C69:C71"/>
    <mergeCell ref="F69:F71"/>
    <mergeCell ref="G69:G71"/>
    <mergeCell ref="H69:H71"/>
    <mergeCell ref="I69:I71"/>
    <mergeCell ref="J69:J71"/>
    <mergeCell ref="K69:K71"/>
    <mergeCell ref="L69:L71"/>
    <mergeCell ref="M69:M71"/>
    <mergeCell ref="N69:N71"/>
    <mergeCell ref="O69:O71"/>
    <mergeCell ref="P69:P71"/>
    <mergeCell ref="Q69:Q71"/>
    <mergeCell ref="A65:A67"/>
    <mergeCell ref="B65:B67"/>
    <mergeCell ref="C65:C67"/>
    <mergeCell ref="F65:F67"/>
    <mergeCell ref="O72:O74"/>
    <mergeCell ref="P72:P74"/>
    <mergeCell ref="Q72:Q74"/>
    <mergeCell ref="A75:A77"/>
    <mergeCell ref="B75:B77"/>
    <mergeCell ref="C75:C77"/>
    <mergeCell ref="F75:F77"/>
    <mergeCell ref="G75:G77"/>
    <mergeCell ref="H75:H77"/>
    <mergeCell ref="I75:I77"/>
    <mergeCell ref="J75:J77"/>
    <mergeCell ref="K75:K77"/>
    <mergeCell ref="L75:L77"/>
    <mergeCell ref="M75:M77"/>
    <mergeCell ref="N75:N77"/>
    <mergeCell ref="O75:O77"/>
    <mergeCell ref="P75:P77"/>
    <mergeCell ref="Q75:Q77"/>
    <mergeCell ref="A72:A74"/>
    <mergeCell ref="B72:B74"/>
    <mergeCell ref="C72:C74"/>
    <mergeCell ref="F72:F74"/>
    <mergeCell ref="G72:G74"/>
    <mergeCell ref="H72:H74"/>
    <mergeCell ref="I78:I80"/>
    <mergeCell ref="J78:J80"/>
    <mergeCell ref="K78:K80"/>
    <mergeCell ref="L72:L74"/>
    <mergeCell ref="M72:M74"/>
    <mergeCell ref="N72:N74"/>
    <mergeCell ref="I72:I74"/>
    <mergeCell ref="J72:J74"/>
    <mergeCell ref="K72:K74"/>
    <mergeCell ref="L78:L80"/>
    <mergeCell ref="M78:M80"/>
    <mergeCell ref="N78:N80"/>
    <mergeCell ref="O78:O80"/>
    <mergeCell ref="P78:P80"/>
    <mergeCell ref="Q78:Q80"/>
    <mergeCell ref="A81:A83"/>
    <mergeCell ref="B81:B83"/>
    <mergeCell ref="C81:C83"/>
    <mergeCell ref="F81:F83"/>
    <mergeCell ref="G81:G83"/>
    <mergeCell ref="H81:H83"/>
    <mergeCell ref="I81:I83"/>
    <mergeCell ref="J81:J83"/>
    <mergeCell ref="K81:K83"/>
    <mergeCell ref="L81:L83"/>
    <mergeCell ref="M81:M83"/>
    <mergeCell ref="N81:N83"/>
    <mergeCell ref="O81:O83"/>
    <mergeCell ref="P81:P83"/>
    <mergeCell ref="Q81:Q83"/>
    <mergeCell ref="A78:A80"/>
    <mergeCell ref="B78:B80"/>
    <mergeCell ref="C78:C80"/>
    <mergeCell ref="F78:F80"/>
    <mergeCell ref="G78:G80"/>
    <mergeCell ref="H78:H80"/>
    <mergeCell ref="A84:Q84"/>
    <mergeCell ref="A85:A87"/>
    <mergeCell ref="B85:B87"/>
    <mergeCell ref="C85:C87"/>
    <mergeCell ref="F85:F87"/>
    <mergeCell ref="G85:G87"/>
    <mergeCell ref="H85:H87"/>
    <mergeCell ref="I85:I87"/>
    <mergeCell ref="J85:J87"/>
    <mergeCell ref="K85:K87"/>
    <mergeCell ref="L85:L87"/>
    <mergeCell ref="M85:M87"/>
    <mergeCell ref="N85:N87"/>
    <mergeCell ref="O85:O87"/>
    <mergeCell ref="P85:P87"/>
    <mergeCell ref="Q85:Q87"/>
    <mergeCell ref="O88:O90"/>
    <mergeCell ref="P88:P90"/>
    <mergeCell ref="Q88:Q90"/>
    <mergeCell ref="A91:A93"/>
    <mergeCell ref="B91:B93"/>
    <mergeCell ref="C91:C93"/>
    <mergeCell ref="F91:F93"/>
    <mergeCell ref="G91:G93"/>
    <mergeCell ref="H91:H93"/>
    <mergeCell ref="I91:I93"/>
    <mergeCell ref="J91:J93"/>
    <mergeCell ref="K91:K93"/>
    <mergeCell ref="L91:L93"/>
    <mergeCell ref="M91:M93"/>
    <mergeCell ref="N91:N93"/>
    <mergeCell ref="O91:O93"/>
    <mergeCell ref="P91:P93"/>
    <mergeCell ref="Q91:Q93"/>
    <mergeCell ref="A88:A90"/>
    <mergeCell ref="B88:B90"/>
    <mergeCell ref="C88:C90"/>
    <mergeCell ref="F88:F90"/>
    <mergeCell ref="G88:G90"/>
    <mergeCell ref="H88:H90"/>
    <mergeCell ref="I94:I96"/>
    <mergeCell ref="J94:J96"/>
    <mergeCell ref="K94:K96"/>
    <mergeCell ref="L88:L90"/>
    <mergeCell ref="M88:M90"/>
    <mergeCell ref="N88:N90"/>
    <mergeCell ref="I88:I90"/>
    <mergeCell ref="J88:J90"/>
    <mergeCell ref="K88:K90"/>
    <mergeCell ref="L94:L96"/>
    <mergeCell ref="M94:M96"/>
    <mergeCell ref="N94:N96"/>
    <mergeCell ref="O94:O96"/>
    <mergeCell ref="P94:P96"/>
    <mergeCell ref="Q94:Q96"/>
    <mergeCell ref="A97:A99"/>
    <mergeCell ref="B97:B99"/>
    <mergeCell ref="C97:C99"/>
    <mergeCell ref="F97:F99"/>
    <mergeCell ref="G97:G99"/>
    <mergeCell ref="H97:H99"/>
    <mergeCell ref="I97:I99"/>
    <mergeCell ref="J97:J99"/>
    <mergeCell ref="K97:K99"/>
    <mergeCell ref="L97:L99"/>
    <mergeCell ref="M97:M99"/>
    <mergeCell ref="N97:N99"/>
    <mergeCell ref="O97:O99"/>
    <mergeCell ref="P97:P99"/>
    <mergeCell ref="Q97:Q99"/>
    <mergeCell ref="A94:A96"/>
    <mergeCell ref="B94:B96"/>
    <mergeCell ref="C94:C96"/>
    <mergeCell ref="F94:F96"/>
    <mergeCell ref="G94:G96"/>
    <mergeCell ref="H94:H96"/>
    <mergeCell ref="N100:N102"/>
    <mergeCell ref="O100:O102"/>
    <mergeCell ref="P100:P102"/>
    <mergeCell ref="Q100:Q102"/>
    <mergeCell ref="A103:A105"/>
    <mergeCell ref="B103:B105"/>
    <mergeCell ref="C103:C105"/>
    <mergeCell ref="F103:F105"/>
    <mergeCell ref="G103:G105"/>
    <mergeCell ref="H103:H105"/>
    <mergeCell ref="I103:I105"/>
    <mergeCell ref="J103:J105"/>
    <mergeCell ref="K103:K105"/>
    <mergeCell ref="L103:L105"/>
    <mergeCell ref="M103:M105"/>
    <mergeCell ref="N103:N105"/>
    <mergeCell ref="O103:O105"/>
    <mergeCell ref="P103:P105"/>
    <mergeCell ref="Q103:Q105"/>
    <mergeCell ref="A100:A102"/>
    <mergeCell ref="B100:B102"/>
    <mergeCell ref="C100:C102"/>
    <mergeCell ref="F100:F102"/>
    <mergeCell ref="G100:G102"/>
    <mergeCell ref="G106:G108"/>
    <mergeCell ref="H106:H108"/>
    <mergeCell ref="I106:I108"/>
    <mergeCell ref="J106:J108"/>
    <mergeCell ref="K106:K108"/>
    <mergeCell ref="L100:L102"/>
    <mergeCell ref="M100:M102"/>
    <mergeCell ref="H100:H102"/>
    <mergeCell ref="I100:I102"/>
    <mergeCell ref="J100:J102"/>
    <mergeCell ref="K100:K102"/>
    <mergeCell ref="L106:L108"/>
    <mergeCell ref="M106:M108"/>
    <mergeCell ref="N106:N108"/>
    <mergeCell ref="O106:O108"/>
    <mergeCell ref="P106:P108"/>
    <mergeCell ref="Q106:Q108"/>
    <mergeCell ref="A109:Q109"/>
    <mergeCell ref="A110:A112"/>
    <mergeCell ref="B110:B112"/>
    <mergeCell ref="C110:C112"/>
    <mergeCell ref="F110:F112"/>
    <mergeCell ref="G110:G112"/>
    <mergeCell ref="H110:H112"/>
    <mergeCell ref="I110:I112"/>
    <mergeCell ref="J110:J112"/>
    <mergeCell ref="K110:K112"/>
    <mergeCell ref="L110:L112"/>
    <mergeCell ref="M110:M112"/>
    <mergeCell ref="N110:N112"/>
    <mergeCell ref="O110:O112"/>
    <mergeCell ref="P110:P112"/>
    <mergeCell ref="Q110:Q112"/>
    <mergeCell ref="A106:A108"/>
    <mergeCell ref="B106:B108"/>
    <mergeCell ref="C106:C108"/>
    <mergeCell ref="F106:F108"/>
    <mergeCell ref="O113:O115"/>
    <mergeCell ref="P113:P115"/>
    <mergeCell ref="Q113:Q115"/>
    <mergeCell ref="A116:A118"/>
    <mergeCell ref="B116:B118"/>
    <mergeCell ref="C116:C118"/>
    <mergeCell ref="F116:F118"/>
    <mergeCell ref="G116:G118"/>
    <mergeCell ref="H116:H118"/>
    <mergeCell ref="I116:I118"/>
    <mergeCell ref="J116:J118"/>
    <mergeCell ref="K116:K118"/>
    <mergeCell ref="L116:L118"/>
    <mergeCell ref="M116:M118"/>
    <mergeCell ref="N116:N118"/>
    <mergeCell ref="O116:O118"/>
    <mergeCell ref="P116:P118"/>
    <mergeCell ref="Q116:Q118"/>
    <mergeCell ref="A113:A115"/>
    <mergeCell ref="B113:B115"/>
    <mergeCell ref="C113:C115"/>
    <mergeCell ref="F113:F115"/>
    <mergeCell ref="G113:G115"/>
    <mergeCell ref="H113:H115"/>
    <mergeCell ref="L113:L115"/>
    <mergeCell ref="M113:M115"/>
    <mergeCell ref="N113:N115"/>
    <mergeCell ref="I113:I115"/>
    <mergeCell ref="J113:J115"/>
    <mergeCell ref="K113:K115"/>
    <mergeCell ref="L119:L121"/>
    <mergeCell ref="M119:M121"/>
    <mergeCell ref="N119:N121"/>
    <mergeCell ref="A119:A121"/>
    <mergeCell ref="B119:B121"/>
    <mergeCell ref="C119:C121"/>
    <mergeCell ref="F119:F121"/>
    <mergeCell ref="G119:G121"/>
    <mergeCell ref="H119:H121"/>
    <mergeCell ref="I119:I121"/>
    <mergeCell ref="J119:J121"/>
    <mergeCell ref="K119:K121"/>
    <mergeCell ref="A122:A124"/>
    <mergeCell ref="B122:B124"/>
    <mergeCell ref="C122:C124"/>
    <mergeCell ref="F122:F124"/>
    <mergeCell ref="G122:G124"/>
    <mergeCell ref="H122:H124"/>
    <mergeCell ref="I122:I124"/>
    <mergeCell ref="J122:J124"/>
    <mergeCell ref="K122:K124"/>
    <mergeCell ref="A125:Q125"/>
    <mergeCell ref="A126:A128"/>
    <mergeCell ref="B126:B128"/>
    <mergeCell ref="C126:C128"/>
    <mergeCell ref="F126:F128"/>
    <mergeCell ref="G126:G128"/>
    <mergeCell ref="H126:H128"/>
    <mergeCell ref="I126:I128"/>
    <mergeCell ref="J126:J128"/>
    <mergeCell ref="K126:K128"/>
    <mergeCell ref="L126:L128"/>
    <mergeCell ref="M126:M128"/>
    <mergeCell ref="N126:N128"/>
    <mergeCell ref="O126:O128"/>
    <mergeCell ref="P126:P128"/>
    <mergeCell ref="Q126:Q128"/>
    <mergeCell ref="O119:O121"/>
    <mergeCell ref="P119:P121"/>
    <mergeCell ref="Q119:Q121"/>
    <mergeCell ref="L122:L124"/>
    <mergeCell ref="M122:M124"/>
    <mergeCell ref="N122:N124"/>
    <mergeCell ref="O122:O124"/>
    <mergeCell ref="P122:P124"/>
    <mergeCell ref="Q122:Q124"/>
    <mergeCell ref="L132:L134"/>
    <mergeCell ref="M132:M134"/>
    <mergeCell ref="N132:N134"/>
    <mergeCell ref="O132:O134"/>
    <mergeCell ref="P132:P134"/>
    <mergeCell ref="Q132:Q134"/>
    <mergeCell ref="L129:L131"/>
    <mergeCell ref="M129:M131"/>
    <mergeCell ref="N129:N131"/>
    <mergeCell ref="O129:O131"/>
    <mergeCell ref="P129:P131"/>
    <mergeCell ref="Q129:Q131"/>
    <mergeCell ref="A129:A131"/>
    <mergeCell ref="B129:B131"/>
    <mergeCell ref="C129:C131"/>
    <mergeCell ref="F129:F131"/>
    <mergeCell ref="G129:G131"/>
    <mergeCell ref="H129:H131"/>
    <mergeCell ref="I129:I131"/>
    <mergeCell ref="A132:A134"/>
    <mergeCell ref="B132:B134"/>
    <mergeCell ref="C132:C134"/>
    <mergeCell ref="F132:F134"/>
    <mergeCell ref="G132:G134"/>
    <mergeCell ref="H132:H134"/>
    <mergeCell ref="I132:I134"/>
    <mergeCell ref="J132:J134"/>
    <mergeCell ref="K132:K134"/>
    <mergeCell ref="J129:J131"/>
    <mergeCell ref="K129:K131"/>
    <mergeCell ref="O135:O137"/>
    <mergeCell ref="P135:P137"/>
    <mergeCell ref="Q135:Q137"/>
    <mergeCell ref="A138:A140"/>
    <mergeCell ref="B138:B140"/>
    <mergeCell ref="C138:C140"/>
    <mergeCell ref="F138:F140"/>
    <mergeCell ref="G138:G140"/>
    <mergeCell ref="H138:H140"/>
    <mergeCell ref="I138:I140"/>
    <mergeCell ref="J138:J140"/>
    <mergeCell ref="K138:K140"/>
    <mergeCell ref="L138:L140"/>
    <mergeCell ref="M138:M140"/>
    <mergeCell ref="N138:N140"/>
    <mergeCell ref="O138:O140"/>
    <mergeCell ref="P138:P140"/>
    <mergeCell ref="Q138:Q140"/>
    <mergeCell ref="A135:A137"/>
    <mergeCell ref="B135:B137"/>
    <mergeCell ref="C135:C137"/>
    <mergeCell ref="F135:F137"/>
    <mergeCell ref="G135:G137"/>
    <mergeCell ref="H135:H137"/>
    <mergeCell ref="I141:I143"/>
    <mergeCell ref="J141:J143"/>
    <mergeCell ref="K141:K143"/>
    <mergeCell ref="L135:L137"/>
    <mergeCell ref="M135:M137"/>
    <mergeCell ref="N135:N137"/>
    <mergeCell ref="I135:I137"/>
    <mergeCell ref="J135:J137"/>
    <mergeCell ref="K135:K137"/>
    <mergeCell ref="L141:L143"/>
    <mergeCell ref="M141:M143"/>
    <mergeCell ref="N141:N143"/>
    <mergeCell ref="O141:O143"/>
    <mergeCell ref="P141:P143"/>
    <mergeCell ref="Q141:Q143"/>
    <mergeCell ref="A144:A146"/>
    <mergeCell ref="B144:B146"/>
    <mergeCell ref="C144:C146"/>
    <mergeCell ref="F144:F146"/>
    <mergeCell ref="G144:G146"/>
    <mergeCell ref="H144:H146"/>
    <mergeCell ref="I144:I146"/>
    <mergeCell ref="J144:J146"/>
    <mergeCell ref="K144:K146"/>
    <mergeCell ref="L144:L146"/>
    <mergeCell ref="M144:M146"/>
    <mergeCell ref="N144:N146"/>
    <mergeCell ref="O144:O146"/>
    <mergeCell ref="P144:P146"/>
    <mergeCell ref="Q144:Q146"/>
    <mergeCell ref="A141:A143"/>
    <mergeCell ref="B141:B143"/>
    <mergeCell ref="C141:C143"/>
    <mergeCell ref="F141:F143"/>
    <mergeCell ref="G141:G143"/>
    <mergeCell ref="H141:H143"/>
    <mergeCell ref="L147:L149"/>
    <mergeCell ref="M147:M149"/>
    <mergeCell ref="N147:N149"/>
    <mergeCell ref="O147:O149"/>
    <mergeCell ref="P147:P149"/>
    <mergeCell ref="Q147:Q149"/>
    <mergeCell ref="A147:A149"/>
    <mergeCell ref="B147:B149"/>
    <mergeCell ref="C147:C149"/>
    <mergeCell ref="F147:F149"/>
    <mergeCell ref="G147:G149"/>
    <mergeCell ref="H147:H149"/>
    <mergeCell ref="I147:I149"/>
    <mergeCell ref="J147:J149"/>
    <mergeCell ref="K147:K14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49"/>
  <sheetViews>
    <sheetView workbookViewId="0">
      <selection sqref="A1:Q306"/>
    </sheetView>
  </sheetViews>
  <sheetFormatPr defaultRowHeight="15"/>
  <cols>
    <col min="1" max="1" width="10.42578125" customWidth="1"/>
    <col min="2" max="2" width="10.5703125" customWidth="1"/>
    <col min="3" max="3" width="13.28515625" customWidth="1"/>
    <col min="5" max="5" width="10.140625" customWidth="1"/>
    <col min="7" max="7" width="10.7109375" customWidth="1"/>
    <col min="8" max="8" width="15.7109375" customWidth="1"/>
  </cols>
  <sheetData>
    <row r="1" spans="1:17" ht="24" customHeight="1" thickBot="1">
      <c r="A1" s="793" t="s">
        <v>144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5"/>
    </row>
    <row r="2" spans="1:17" ht="31.5" customHeight="1" thickBot="1">
      <c r="A2" s="793" t="s">
        <v>145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7"/>
    </row>
    <row r="3" spans="1:17" ht="108.75" thickBot="1">
      <c r="A3" s="40" t="s">
        <v>21</v>
      </c>
      <c r="B3" s="41" t="s">
        <v>57</v>
      </c>
      <c r="C3" s="41" t="s">
        <v>58</v>
      </c>
      <c r="D3" s="41" t="s">
        <v>22</v>
      </c>
      <c r="E3" s="41" t="s">
        <v>59</v>
      </c>
      <c r="F3" s="42" t="s">
        <v>60</v>
      </c>
      <c r="G3" s="42" t="s">
        <v>61</v>
      </c>
      <c r="H3" s="42" t="s">
        <v>62</v>
      </c>
      <c r="I3" s="289" t="s">
        <v>146</v>
      </c>
      <c r="J3" s="42" t="s">
        <v>147</v>
      </c>
      <c r="K3" s="42" t="s">
        <v>148</v>
      </c>
      <c r="L3" s="290" t="s">
        <v>149</v>
      </c>
      <c r="M3" s="181" t="s">
        <v>150</v>
      </c>
      <c r="N3" s="181" t="s">
        <v>151</v>
      </c>
      <c r="O3" s="291" t="s">
        <v>63</v>
      </c>
      <c r="P3" s="151" t="s">
        <v>64</v>
      </c>
      <c r="Q3" s="43" t="s">
        <v>79</v>
      </c>
    </row>
    <row r="4" spans="1:17" ht="15.75" customHeight="1" thickBot="1">
      <c r="A4" s="798" t="s">
        <v>34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800"/>
      <c r="O4" s="800"/>
      <c r="P4" s="800"/>
      <c r="Q4" s="801"/>
    </row>
    <row r="5" spans="1:17">
      <c r="A5" s="726"/>
      <c r="B5" s="780"/>
      <c r="C5" s="781"/>
      <c r="D5" s="292"/>
      <c r="E5" s="293"/>
      <c r="F5" s="782">
        <v>0.47916666666666669</v>
      </c>
      <c r="G5" s="782">
        <v>0.56319444444444444</v>
      </c>
      <c r="H5" s="782">
        <f>G5-F5</f>
        <v>8.4027777777777757E-2</v>
      </c>
      <c r="I5" s="784">
        <v>60</v>
      </c>
      <c r="J5" s="785">
        <v>150</v>
      </c>
      <c r="K5" s="785">
        <v>220</v>
      </c>
      <c r="L5" s="785">
        <v>500</v>
      </c>
      <c r="M5" s="785">
        <v>-10</v>
      </c>
      <c r="N5" s="785">
        <v>-15</v>
      </c>
      <c r="O5" s="785">
        <v>100</v>
      </c>
      <c r="P5" s="785">
        <v>10</v>
      </c>
      <c r="Q5" s="716">
        <f>SUM(I5:O5)</f>
        <v>1005</v>
      </c>
    </row>
    <row r="6" spans="1:17">
      <c r="A6" s="727"/>
      <c r="B6" s="769"/>
      <c r="C6" s="771"/>
      <c r="D6" s="44"/>
      <c r="E6" s="107"/>
      <c r="F6" s="783"/>
      <c r="G6" s="783"/>
      <c r="H6" s="783"/>
      <c r="I6" s="775"/>
      <c r="J6" s="764"/>
      <c r="K6" s="764"/>
      <c r="L6" s="764"/>
      <c r="M6" s="764"/>
      <c r="N6" s="764"/>
      <c r="O6" s="764"/>
      <c r="P6" s="764"/>
      <c r="Q6" s="717"/>
    </row>
    <row r="7" spans="1:17">
      <c r="A7" s="727"/>
      <c r="B7" s="769"/>
      <c r="C7" s="771"/>
      <c r="D7" s="108"/>
      <c r="E7" s="109"/>
      <c r="F7" s="783"/>
      <c r="G7" s="783"/>
      <c r="H7" s="783"/>
      <c r="I7" s="775"/>
      <c r="J7" s="764"/>
      <c r="K7" s="764"/>
      <c r="L7" s="764"/>
      <c r="M7" s="764"/>
      <c r="N7" s="764"/>
      <c r="O7" s="764"/>
      <c r="P7" s="764"/>
      <c r="Q7" s="717"/>
    </row>
    <row r="8" spans="1:17">
      <c r="A8" s="727"/>
      <c r="B8" s="769"/>
      <c r="C8" s="771"/>
      <c r="D8" s="249"/>
      <c r="E8" s="250"/>
      <c r="F8" s="773"/>
      <c r="G8" s="773"/>
      <c r="H8" s="773"/>
      <c r="I8" s="775"/>
      <c r="J8" s="763"/>
      <c r="K8" s="763"/>
      <c r="L8" s="763"/>
      <c r="M8" s="763"/>
      <c r="N8" s="763"/>
      <c r="O8" s="763"/>
      <c r="P8" s="763"/>
      <c r="Q8" s="766">
        <f t="shared" ref="Q8" si="0">SUM(I8:O8)</f>
        <v>0</v>
      </c>
    </row>
    <row r="9" spans="1:17">
      <c r="A9" s="727"/>
      <c r="B9" s="769"/>
      <c r="C9" s="771"/>
      <c r="D9" s="44"/>
      <c r="E9" s="107"/>
      <c r="F9" s="773"/>
      <c r="G9" s="773"/>
      <c r="H9" s="773"/>
      <c r="I9" s="775"/>
      <c r="J9" s="764"/>
      <c r="K9" s="764"/>
      <c r="L9" s="764"/>
      <c r="M9" s="764"/>
      <c r="N9" s="764"/>
      <c r="O9" s="764"/>
      <c r="P9" s="764"/>
      <c r="Q9" s="717"/>
    </row>
    <row r="10" spans="1:17">
      <c r="A10" s="727"/>
      <c r="B10" s="769"/>
      <c r="C10" s="771"/>
      <c r="D10" s="108"/>
      <c r="E10" s="109"/>
      <c r="F10" s="773"/>
      <c r="G10" s="773"/>
      <c r="H10" s="773"/>
      <c r="I10" s="775"/>
      <c r="J10" s="764"/>
      <c r="K10" s="764"/>
      <c r="L10" s="764"/>
      <c r="M10" s="764"/>
      <c r="N10" s="764"/>
      <c r="O10" s="764"/>
      <c r="P10" s="764"/>
      <c r="Q10" s="717"/>
    </row>
    <row r="11" spans="1:17">
      <c r="A11" s="727"/>
      <c r="B11" s="769"/>
      <c r="C11" s="771"/>
      <c r="D11" s="249"/>
      <c r="E11" s="250"/>
      <c r="F11" s="773"/>
      <c r="G11" s="773"/>
      <c r="H11" s="773"/>
      <c r="I11" s="775"/>
      <c r="J11" s="763"/>
      <c r="K11" s="763"/>
      <c r="L11" s="763"/>
      <c r="M11" s="763"/>
      <c r="N11" s="763"/>
      <c r="O11" s="763"/>
      <c r="P11" s="763"/>
      <c r="Q11" s="766">
        <f t="shared" ref="Q11" si="1">SUM(I11:O11)</f>
        <v>0</v>
      </c>
    </row>
    <row r="12" spans="1:17">
      <c r="A12" s="727"/>
      <c r="B12" s="769"/>
      <c r="C12" s="771"/>
      <c r="D12" s="44"/>
      <c r="E12" s="107"/>
      <c r="F12" s="773"/>
      <c r="G12" s="773"/>
      <c r="H12" s="773"/>
      <c r="I12" s="775"/>
      <c r="J12" s="764"/>
      <c r="K12" s="764"/>
      <c r="L12" s="764"/>
      <c r="M12" s="764"/>
      <c r="N12" s="764"/>
      <c r="O12" s="764"/>
      <c r="P12" s="764"/>
      <c r="Q12" s="717"/>
    </row>
    <row r="13" spans="1:17">
      <c r="A13" s="727"/>
      <c r="B13" s="769"/>
      <c r="C13" s="771"/>
      <c r="D13" s="108"/>
      <c r="E13" s="109"/>
      <c r="F13" s="773"/>
      <c r="G13" s="773"/>
      <c r="H13" s="773"/>
      <c r="I13" s="775"/>
      <c r="J13" s="764"/>
      <c r="K13" s="764"/>
      <c r="L13" s="764"/>
      <c r="M13" s="764"/>
      <c r="N13" s="764"/>
      <c r="O13" s="764"/>
      <c r="P13" s="764"/>
      <c r="Q13" s="717"/>
    </row>
    <row r="14" spans="1:17">
      <c r="A14" s="727"/>
      <c r="B14" s="769"/>
      <c r="C14" s="771"/>
      <c r="D14" s="249"/>
      <c r="E14" s="250"/>
      <c r="F14" s="773"/>
      <c r="G14" s="773"/>
      <c r="H14" s="773"/>
      <c r="I14" s="775"/>
      <c r="J14" s="763"/>
      <c r="K14" s="763"/>
      <c r="L14" s="763"/>
      <c r="M14" s="763"/>
      <c r="N14" s="763"/>
      <c r="O14" s="763"/>
      <c r="P14" s="763"/>
      <c r="Q14" s="766">
        <f t="shared" ref="Q14" si="2">SUM(I14:O14)</f>
        <v>0</v>
      </c>
    </row>
    <row r="15" spans="1:17">
      <c r="A15" s="727"/>
      <c r="B15" s="769"/>
      <c r="C15" s="771"/>
      <c r="D15" s="44"/>
      <c r="E15" s="107"/>
      <c r="F15" s="773"/>
      <c r="G15" s="773"/>
      <c r="H15" s="773"/>
      <c r="I15" s="775"/>
      <c r="J15" s="764"/>
      <c r="K15" s="764"/>
      <c r="L15" s="764"/>
      <c r="M15" s="764"/>
      <c r="N15" s="764"/>
      <c r="O15" s="764"/>
      <c r="P15" s="764"/>
      <c r="Q15" s="717"/>
    </row>
    <row r="16" spans="1:17">
      <c r="A16" s="727"/>
      <c r="B16" s="769"/>
      <c r="C16" s="771"/>
      <c r="D16" s="108"/>
      <c r="E16" s="109"/>
      <c r="F16" s="773"/>
      <c r="G16" s="773"/>
      <c r="H16" s="773"/>
      <c r="I16" s="775"/>
      <c r="J16" s="764"/>
      <c r="K16" s="764"/>
      <c r="L16" s="764"/>
      <c r="M16" s="764"/>
      <c r="N16" s="764"/>
      <c r="O16" s="764"/>
      <c r="P16" s="764"/>
      <c r="Q16" s="717"/>
    </row>
    <row r="17" spans="1:17">
      <c r="A17" s="727"/>
      <c r="B17" s="769"/>
      <c r="C17" s="771"/>
      <c r="D17" s="249"/>
      <c r="E17" s="250"/>
      <c r="F17" s="773"/>
      <c r="G17" s="773"/>
      <c r="H17" s="773"/>
      <c r="I17" s="775"/>
      <c r="J17" s="763"/>
      <c r="K17" s="763"/>
      <c r="L17" s="763"/>
      <c r="M17" s="763"/>
      <c r="N17" s="763"/>
      <c r="O17" s="763"/>
      <c r="P17" s="763"/>
      <c r="Q17" s="766">
        <f t="shared" ref="Q17" si="3">SUM(I17:O17)</f>
        <v>0</v>
      </c>
    </row>
    <row r="18" spans="1:17">
      <c r="A18" s="727"/>
      <c r="B18" s="769"/>
      <c r="C18" s="771"/>
      <c r="D18" s="44"/>
      <c r="E18" s="107"/>
      <c r="F18" s="773"/>
      <c r="G18" s="773"/>
      <c r="H18" s="773"/>
      <c r="I18" s="775"/>
      <c r="J18" s="764"/>
      <c r="K18" s="764"/>
      <c r="L18" s="764"/>
      <c r="M18" s="764"/>
      <c r="N18" s="764"/>
      <c r="O18" s="764"/>
      <c r="P18" s="764"/>
      <c r="Q18" s="717"/>
    </row>
    <row r="19" spans="1:17" ht="15.75" thickBot="1">
      <c r="A19" s="768"/>
      <c r="B19" s="770"/>
      <c r="C19" s="772"/>
      <c r="D19" s="294"/>
      <c r="E19" s="295"/>
      <c r="F19" s="774"/>
      <c r="G19" s="774"/>
      <c r="H19" s="774"/>
      <c r="I19" s="776"/>
      <c r="J19" s="765"/>
      <c r="K19" s="765"/>
      <c r="L19" s="765"/>
      <c r="M19" s="765"/>
      <c r="N19" s="765"/>
      <c r="O19" s="765"/>
      <c r="P19" s="765"/>
      <c r="Q19" s="767"/>
    </row>
    <row r="20" spans="1:17" ht="15.75" customHeight="1" thickBot="1">
      <c r="A20" s="802" t="s">
        <v>23</v>
      </c>
      <c r="B20" s="803"/>
      <c r="C20" s="803"/>
      <c r="D20" s="803"/>
      <c r="E20" s="803"/>
      <c r="F20" s="803"/>
      <c r="G20" s="803"/>
      <c r="H20" s="803"/>
      <c r="I20" s="803"/>
      <c r="J20" s="803"/>
      <c r="K20" s="803"/>
      <c r="L20" s="803"/>
      <c r="M20" s="803"/>
      <c r="N20" s="804"/>
      <c r="O20" s="804"/>
      <c r="P20" s="804"/>
      <c r="Q20" s="805"/>
    </row>
    <row r="21" spans="1:17">
      <c r="A21" s="726"/>
      <c r="B21" s="780"/>
      <c r="C21" s="781"/>
      <c r="D21" s="292"/>
      <c r="E21" s="293"/>
      <c r="F21" s="782">
        <v>0.47916666666666669</v>
      </c>
      <c r="G21" s="782">
        <v>0.56319444444444444</v>
      </c>
      <c r="H21" s="782">
        <f>G21-F21</f>
        <v>8.4027777777777757E-2</v>
      </c>
      <c r="I21" s="784">
        <v>60</v>
      </c>
      <c r="J21" s="785">
        <v>100</v>
      </c>
      <c r="K21" s="785">
        <v>120</v>
      </c>
      <c r="L21" s="785">
        <v>400</v>
      </c>
      <c r="M21" s="785">
        <v>0</v>
      </c>
      <c r="N21" s="785">
        <v>-25</v>
      </c>
      <c r="O21" s="785">
        <v>100</v>
      </c>
      <c r="P21" s="785">
        <v>8</v>
      </c>
      <c r="Q21" s="716">
        <f>SUM(I21:O21)</f>
        <v>755</v>
      </c>
    </row>
    <row r="22" spans="1:17">
      <c r="A22" s="727"/>
      <c r="B22" s="769"/>
      <c r="C22" s="771"/>
      <c r="D22" s="44"/>
      <c r="E22" s="107"/>
      <c r="F22" s="783"/>
      <c r="G22" s="783"/>
      <c r="H22" s="783"/>
      <c r="I22" s="775"/>
      <c r="J22" s="764"/>
      <c r="K22" s="764"/>
      <c r="L22" s="764"/>
      <c r="M22" s="764"/>
      <c r="N22" s="764"/>
      <c r="O22" s="764"/>
      <c r="P22" s="764"/>
      <c r="Q22" s="717"/>
    </row>
    <row r="23" spans="1:17">
      <c r="A23" s="727"/>
      <c r="B23" s="769"/>
      <c r="C23" s="771"/>
      <c r="D23" s="108"/>
      <c r="E23" s="109"/>
      <c r="F23" s="783"/>
      <c r="G23" s="783"/>
      <c r="H23" s="783"/>
      <c r="I23" s="775"/>
      <c r="J23" s="764"/>
      <c r="K23" s="764"/>
      <c r="L23" s="764"/>
      <c r="M23" s="764"/>
      <c r="N23" s="764"/>
      <c r="O23" s="764"/>
      <c r="P23" s="764"/>
      <c r="Q23" s="717"/>
    </row>
    <row r="24" spans="1:17">
      <c r="A24" s="727"/>
      <c r="B24" s="769"/>
      <c r="C24" s="771"/>
      <c r="D24" s="249"/>
      <c r="E24" s="250"/>
      <c r="F24" s="773"/>
      <c r="G24" s="773"/>
      <c r="H24" s="773"/>
      <c r="I24" s="775"/>
      <c r="J24" s="763"/>
      <c r="K24" s="763"/>
      <c r="L24" s="763"/>
      <c r="M24" s="763"/>
      <c r="N24" s="763"/>
      <c r="O24" s="763"/>
      <c r="P24" s="763"/>
      <c r="Q24" s="766">
        <f t="shared" ref="Q24" si="4">SUM(I24:O24)</f>
        <v>0</v>
      </c>
    </row>
    <row r="25" spans="1:17">
      <c r="A25" s="727"/>
      <c r="B25" s="769"/>
      <c r="C25" s="771"/>
      <c r="D25" s="44"/>
      <c r="E25" s="107"/>
      <c r="F25" s="773"/>
      <c r="G25" s="773"/>
      <c r="H25" s="773"/>
      <c r="I25" s="775"/>
      <c r="J25" s="764"/>
      <c r="K25" s="764"/>
      <c r="L25" s="764"/>
      <c r="M25" s="764"/>
      <c r="N25" s="764"/>
      <c r="O25" s="764"/>
      <c r="P25" s="764"/>
      <c r="Q25" s="717"/>
    </row>
    <row r="26" spans="1:17">
      <c r="A26" s="727"/>
      <c r="B26" s="769"/>
      <c r="C26" s="771"/>
      <c r="D26" s="108"/>
      <c r="E26" s="109"/>
      <c r="F26" s="773"/>
      <c r="G26" s="773"/>
      <c r="H26" s="773"/>
      <c r="I26" s="775"/>
      <c r="J26" s="764"/>
      <c r="K26" s="764"/>
      <c r="L26" s="764"/>
      <c r="M26" s="764"/>
      <c r="N26" s="764"/>
      <c r="O26" s="764"/>
      <c r="P26" s="764"/>
      <c r="Q26" s="717"/>
    </row>
    <row r="27" spans="1:17">
      <c r="A27" s="727"/>
      <c r="B27" s="769"/>
      <c r="C27" s="771"/>
      <c r="D27" s="249"/>
      <c r="E27" s="250"/>
      <c r="F27" s="773"/>
      <c r="G27" s="773"/>
      <c r="H27" s="773"/>
      <c r="I27" s="775"/>
      <c r="J27" s="763"/>
      <c r="K27" s="763"/>
      <c r="L27" s="763"/>
      <c r="M27" s="763"/>
      <c r="N27" s="763"/>
      <c r="O27" s="763"/>
      <c r="P27" s="763"/>
      <c r="Q27" s="766">
        <f t="shared" ref="Q27" si="5">SUM(I27:O27)</f>
        <v>0</v>
      </c>
    </row>
    <row r="28" spans="1:17">
      <c r="A28" s="727"/>
      <c r="B28" s="769"/>
      <c r="C28" s="771"/>
      <c r="D28" s="44"/>
      <c r="E28" s="107"/>
      <c r="F28" s="773"/>
      <c r="G28" s="773"/>
      <c r="H28" s="773"/>
      <c r="I28" s="775"/>
      <c r="J28" s="764"/>
      <c r="K28" s="764"/>
      <c r="L28" s="764"/>
      <c r="M28" s="764"/>
      <c r="N28" s="764"/>
      <c r="O28" s="764"/>
      <c r="P28" s="764"/>
      <c r="Q28" s="717"/>
    </row>
    <row r="29" spans="1:17">
      <c r="A29" s="727"/>
      <c r="B29" s="769"/>
      <c r="C29" s="771"/>
      <c r="D29" s="108"/>
      <c r="E29" s="109"/>
      <c r="F29" s="773"/>
      <c r="G29" s="773"/>
      <c r="H29" s="773"/>
      <c r="I29" s="775"/>
      <c r="J29" s="764"/>
      <c r="K29" s="764"/>
      <c r="L29" s="764"/>
      <c r="M29" s="764"/>
      <c r="N29" s="764"/>
      <c r="O29" s="764"/>
      <c r="P29" s="764"/>
      <c r="Q29" s="717"/>
    </row>
    <row r="30" spans="1:17">
      <c r="A30" s="727"/>
      <c r="B30" s="769"/>
      <c r="C30" s="771"/>
      <c r="D30" s="249"/>
      <c r="E30" s="250"/>
      <c r="F30" s="773"/>
      <c r="G30" s="773"/>
      <c r="H30" s="773"/>
      <c r="I30" s="775"/>
      <c r="J30" s="763"/>
      <c r="K30" s="763"/>
      <c r="L30" s="763"/>
      <c r="M30" s="763"/>
      <c r="N30" s="763"/>
      <c r="O30" s="763"/>
      <c r="P30" s="763"/>
      <c r="Q30" s="766">
        <f t="shared" ref="Q30" si="6">SUM(I30:O30)</f>
        <v>0</v>
      </c>
    </row>
    <row r="31" spans="1:17">
      <c r="A31" s="727"/>
      <c r="B31" s="769"/>
      <c r="C31" s="771"/>
      <c r="D31" s="44"/>
      <c r="E31" s="107"/>
      <c r="F31" s="773"/>
      <c r="G31" s="773"/>
      <c r="H31" s="773"/>
      <c r="I31" s="775"/>
      <c r="J31" s="764"/>
      <c r="K31" s="764"/>
      <c r="L31" s="764"/>
      <c r="M31" s="764"/>
      <c r="N31" s="764"/>
      <c r="O31" s="764"/>
      <c r="P31" s="764"/>
      <c r="Q31" s="717"/>
    </row>
    <row r="32" spans="1:17">
      <c r="A32" s="727"/>
      <c r="B32" s="769"/>
      <c r="C32" s="771"/>
      <c r="D32" s="108"/>
      <c r="E32" s="109"/>
      <c r="F32" s="773"/>
      <c r="G32" s="773"/>
      <c r="H32" s="773"/>
      <c r="I32" s="775"/>
      <c r="J32" s="764"/>
      <c r="K32" s="764"/>
      <c r="L32" s="764"/>
      <c r="M32" s="764"/>
      <c r="N32" s="764"/>
      <c r="O32" s="764"/>
      <c r="P32" s="764"/>
      <c r="Q32" s="717"/>
    </row>
    <row r="33" spans="1:17">
      <c r="A33" s="727"/>
      <c r="B33" s="769"/>
      <c r="C33" s="771"/>
      <c r="D33" s="249"/>
      <c r="E33" s="250"/>
      <c r="F33" s="773"/>
      <c r="G33" s="773"/>
      <c r="H33" s="773"/>
      <c r="I33" s="775"/>
      <c r="J33" s="763"/>
      <c r="K33" s="763"/>
      <c r="L33" s="763"/>
      <c r="M33" s="763"/>
      <c r="N33" s="763"/>
      <c r="O33" s="763"/>
      <c r="P33" s="763"/>
      <c r="Q33" s="766">
        <f t="shared" ref="Q33" si="7">SUM(I33:O33)</f>
        <v>0</v>
      </c>
    </row>
    <row r="34" spans="1:17">
      <c r="A34" s="727"/>
      <c r="B34" s="769"/>
      <c r="C34" s="771"/>
      <c r="D34" s="44"/>
      <c r="E34" s="107"/>
      <c r="F34" s="773"/>
      <c r="G34" s="773"/>
      <c r="H34" s="773"/>
      <c r="I34" s="775"/>
      <c r="J34" s="764"/>
      <c r="K34" s="764"/>
      <c r="L34" s="764"/>
      <c r="M34" s="764"/>
      <c r="N34" s="764"/>
      <c r="O34" s="764"/>
      <c r="P34" s="764"/>
      <c r="Q34" s="717"/>
    </row>
    <row r="35" spans="1:17" ht="15.75" thickBot="1">
      <c r="A35" s="768"/>
      <c r="B35" s="770"/>
      <c r="C35" s="772"/>
      <c r="D35" s="294"/>
      <c r="E35" s="295"/>
      <c r="F35" s="774"/>
      <c r="G35" s="774"/>
      <c r="H35" s="774"/>
      <c r="I35" s="776"/>
      <c r="J35" s="765"/>
      <c r="K35" s="765"/>
      <c r="L35" s="765"/>
      <c r="M35" s="765"/>
      <c r="N35" s="765"/>
      <c r="O35" s="765"/>
      <c r="P35" s="765"/>
      <c r="Q35" s="767"/>
    </row>
    <row r="36" spans="1:17" ht="15.75" customHeight="1" thickBot="1">
      <c r="A36" s="786" t="s">
        <v>66</v>
      </c>
      <c r="B36" s="790"/>
      <c r="C36" s="790"/>
      <c r="D36" s="790"/>
      <c r="E36" s="790"/>
      <c r="F36" s="790"/>
      <c r="G36" s="790"/>
      <c r="H36" s="790"/>
      <c r="I36" s="790"/>
      <c r="J36" s="790"/>
      <c r="K36" s="790"/>
      <c r="L36" s="790"/>
      <c r="M36" s="790"/>
      <c r="N36" s="791"/>
      <c r="O36" s="791"/>
      <c r="P36" s="791"/>
      <c r="Q36" s="792"/>
    </row>
    <row r="37" spans="1:17">
      <c r="A37" s="726"/>
      <c r="B37" s="780"/>
      <c r="C37" s="781"/>
      <c r="D37" s="292"/>
      <c r="E37" s="293"/>
      <c r="F37" s="782">
        <v>0.47916666666666669</v>
      </c>
      <c r="G37" s="782">
        <v>0.56319444444444444</v>
      </c>
      <c r="H37" s="782">
        <f>G37-F37</f>
        <v>8.4027777777777757E-2</v>
      </c>
      <c r="I37" s="784">
        <v>60</v>
      </c>
      <c r="J37" s="785">
        <v>80</v>
      </c>
      <c r="K37" s="785">
        <v>80</v>
      </c>
      <c r="L37" s="785">
        <v>300</v>
      </c>
      <c r="M37" s="785">
        <v>-10</v>
      </c>
      <c r="N37" s="785">
        <v>-15</v>
      </c>
      <c r="O37" s="785">
        <v>10</v>
      </c>
      <c r="P37" s="785">
        <v>6</v>
      </c>
      <c r="Q37" s="716">
        <f>SUM(I37:O37)</f>
        <v>505</v>
      </c>
    </row>
    <row r="38" spans="1:17">
      <c r="A38" s="727"/>
      <c r="B38" s="769"/>
      <c r="C38" s="771"/>
      <c r="D38" s="44"/>
      <c r="E38" s="107"/>
      <c r="F38" s="783"/>
      <c r="G38" s="783"/>
      <c r="H38" s="783"/>
      <c r="I38" s="775"/>
      <c r="J38" s="764"/>
      <c r="K38" s="764"/>
      <c r="L38" s="764"/>
      <c r="M38" s="764"/>
      <c r="N38" s="764"/>
      <c r="O38" s="764"/>
      <c r="P38" s="764"/>
      <c r="Q38" s="717"/>
    </row>
    <row r="39" spans="1:17">
      <c r="A39" s="727"/>
      <c r="B39" s="769"/>
      <c r="C39" s="771"/>
      <c r="D39" s="108"/>
      <c r="E39" s="109"/>
      <c r="F39" s="783"/>
      <c r="G39" s="783"/>
      <c r="H39" s="783"/>
      <c r="I39" s="775"/>
      <c r="J39" s="764"/>
      <c r="K39" s="764"/>
      <c r="L39" s="764"/>
      <c r="M39" s="764"/>
      <c r="N39" s="764"/>
      <c r="O39" s="764"/>
      <c r="P39" s="764"/>
      <c r="Q39" s="717"/>
    </row>
    <row r="40" spans="1:17">
      <c r="A40" s="727"/>
      <c r="B40" s="769"/>
      <c r="C40" s="771"/>
      <c r="D40" s="249"/>
      <c r="E40" s="250"/>
      <c r="F40" s="773"/>
      <c r="G40" s="773"/>
      <c r="H40" s="773"/>
      <c r="I40" s="775"/>
      <c r="J40" s="763"/>
      <c r="K40" s="763"/>
      <c r="L40" s="763"/>
      <c r="M40" s="763"/>
      <c r="N40" s="763"/>
      <c r="O40" s="763"/>
      <c r="P40" s="763"/>
      <c r="Q40" s="766">
        <f t="shared" ref="Q40" si="8">SUM(I40:O40)</f>
        <v>0</v>
      </c>
    </row>
    <row r="41" spans="1:17">
      <c r="A41" s="727"/>
      <c r="B41" s="769"/>
      <c r="C41" s="771"/>
      <c r="D41" s="44"/>
      <c r="E41" s="107"/>
      <c r="F41" s="773"/>
      <c r="G41" s="773"/>
      <c r="H41" s="773"/>
      <c r="I41" s="775"/>
      <c r="J41" s="764"/>
      <c r="K41" s="764"/>
      <c r="L41" s="764"/>
      <c r="M41" s="764"/>
      <c r="N41" s="764"/>
      <c r="O41" s="764"/>
      <c r="P41" s="764"/>
      <c r="Q41" s="717"/>
    </row>
    <row r="42" spans="1:17">
      <c r="A42" s="727"/>
      <c r="B42" s="769"/>
      <c r="C42" s="771"/>
      <c r="D42" s="108"/>
      <c r="E42" s="109"/>
      <c r="F42" s="773"/>
      <c r="G42" s="773"/>
      <c r="H42" s="773"/>
      <c r="I42" s="775"/>
      <c r="J42" s="764"/>
      <c r="K42" s="764"/>
      <c r="L42" s="764"/>
      <c r="M42" s="764"/>
      <c r="N42" s="764"/>
      <c r="O42" s="764"/>
      <c r="P42" s="764"/>
      <c r="Q42" s="717"/>
    </row>
    <row r="43" spans="1:17">
      <c r="A43" s="727"/>
      <c r="B43" s="769"/>
      <c r="C43" s="771"/>
      <c r="D43" s="249"/>
      <c r="E43" s="250"/>
      <c r="F43" s="773"/>
      <c r="G43" s="773"/>
      <c r="H43" s="773"/>
      <c r="I43" s="775"/>
      <c r="J43" s="763"/>
      <c r="K43" s="763"/>
      <c r="L43" s="763"/>
      <c r="M43" s="763"/>
      <c r="N43" s="763"/>
      <c r="O43" s="763"/>
      <c r="P43" s="763"/>
      <c r="Q43" s="766">
        <f t="shared" ref="Q43" si="9">SUM(I43:O43)</f>
        <v>0</v>
      </c>
    </row>
    <row r="44" spans="1:17">
      <c r="A44" s="727"/>
      <c r="B44" s="769"/>
      <c r="C44" s="771"/>
      <c r="D44" s="44"/>
      <c r="E44" s="107"/>
      <c r="F44" s="773"/>
      <c r="G44" s="773"/>
      <c r="H44" s="773"/>
      <c r="I44" s="775"/>
      <c r="J44" s="764"/>
      <c r="K44" s="764"/>
      <c r="L44" s="764"/>
      <c r="M44" s="764"/>
      <c r="N44" s="764"/>
      <c r="O44" s="764"/>
      <c r="P44" s="764"/>
      <c r="Q44" s="717"/>
    </row>
    <row r="45" spans="1:17">
      <c r="A45" s="727"/>
      <c r="B45" s="769"/>
      <c r="C45" s="771"/>
      <c r="D45" s="108"/>
      <c r="E45" s="109"/>
      <c r="F45" s="773"/>
      <c r="G45" s="773"/>
      <c r="H45" s="773"/>
      <c r="I45" s="775"/>
      <c r="J45" s="764"/>
      <c r="K45" s="764"/>
      <c r="L45" s="764"/>
      <c r="M45" s="764"/>
      <c r="N45" s="764"/>
      <c r="O45" s="764"/>
      <c r="P45" s="764"/>
      <c r="Q45" s="717"/>
    </row>
    <row r="46" spans="1:17">
      <c r="A46" s="727"/>
      <c r="B46" s="769"/>
      <c r="C46" s="771"/>
      <c r="D46" s="249"/>
      <c r="E46" s="250"/>
      <c r="F46" s="773"/>
      <c r="G46" s="773"/>
      <c r="H46" s="773"/>
      <c r="I46" s="775"/>
      <c r="J46" s="763"/>
      <c r="K46" s="763"/>
      <c r="L46" s="763"/>
      <c r="M46" s="763"/>
      <c r="N46" s="763"/>
      <c r="O46" s="763"/>
      <c r="P46" s="763"/>
      <c r="Q46" s="766">
        <f t="shared" ref="Q46" si="10">SUM(I46:O46)</f>
        <v>0</v>
      </c>
    </row>
    <row r="47" spans="1:17">
      <c r="A47" s="727"/>
      <c r="B47" s="769"/>
      <c r="C47" s="771"/>
      <c r="D47" s="44"/>
      <c r="E47" s="107"/>
      <c r="F47" s="773"/>
      <c r="G47" s="773"/>
      <c r="H47" s="773"/>
      <c r="I47" s="775"/>
      <c r="J47" s="764"/>
      <c r="K47" s="764"/>
      <c r="L47" s="764"/>
      <c r="M47" s="764"/>
      <c r="N47" s="764"/>
      <c r="O47" s="764"/>
      <c r="P47" s="764"/>
      <c r="Q47" s="717"/>
    </row>
    <row r="48" spans="1:17">
      <c r="A48" s="727"/>
      <c r="B48" s="769"/>
      <c r="C48" s="771"/>
      <c r="D48" s="108"/>
      <c r="E48" s="109"/>
      <c r="F48" s="773"/>
      <c r="G48" s="773"/>
      <c r="H48" s="773"/>
      <c r="I48" s="775"/>
      <c r="J48" s="764"/>
      <c r="K48" s="764"/>
      <c r="L48" s="764"/>
      <c r="M48" s="764"/>
      <c r="N48" s="764"/>
      <c r="O48" s="764"/>
      <c r="P48" s="764"/>
      <c r="Q48" s="717"/>
    </row>
    <row r="49" spans="1:17">
      <c r="A49" s="727"/>
      <c r="B49" s="769"/>
      <c r="C49" s="771"/>
      <c r="D49" s="249"/>
      <c r="E49" s="250"/>
      <c r="F49" s="773"/>
      <c r="G49" s="773"/>
      <c r="H49" s="773"/>
      <c r="I49" s="775"/>
      <c r="J49" s="763"/>
      <c r="K49" s="763"/>
      <c r="L49" s="763"/>
      <c r="M49" s="763"/>
      <c r="N49" s="763"/>
      <c r="O49" s="763"/>
      <c r="P49" s="763"/>
      <c r="Q49" s="766">
        <f t="shared" ref="Q49" si="11">SUM(I49:O49)</f>
        <v>0</v>
      </c>
    </row>
    <row r="50" spans="1:17">
      <c r="A50" s="727"/>
      <c r="B50" s="769"/>
      <c r="C50" s="771"/>
      <c r="D50" s="44"/>
      <c r="E50" s="107"/>
      <c r="F50" s="773"/>
      <c r="G50" s="773"/>
      <c r="H50" s="773"/>
      <c r="I50" s="775"/>
      <c r="J50" s="764"/>
      <c r="K50" s="764"/>
      <c r="L50" s="764"/>
      <c r="M50" s="764"/>
      <c r="N50" s="764"/>
      <c r="O50" s="764"/>
      <c r="P50" s="764"/>
      <c r="Q50" s="717"/>
    </row>
    <row r="51" spans="1:17" ht="15.75" thickBot="1">
      <c r="A51" s="768"/>
      <c r="B51" s="770"/>
      <c r="C51" s="772"/>
      <c r="D51" s="294"/>
      <c r="E51" s="295"/>
      <c r="F51" s="774"/>
      <c r="G51" s="774"/>
      <c r="H51" s="774"/>
      <c r="I51" s="776"/>
      <c r="J51" s="765"/>
      <c r="K51" s="765"/>
      <c r="L51" s="765"/>
      <c r="M51" s="765"/>
      <c r="N51" s="765"/>
      <c r="O51" s="765"/>
      <c r="P51" s="765"/>
      <c r="Q51" s="767"/>
    </row>
    <row r="52" spans="1:17" ht="18.75" customHeight="1" thickBot="1">
      <c r="A52" s="777" t="s">
        <v>35</v>
      </c>
      <c r="B52" s="778"/>
      <c r="C52" s="778"/>
      <c r="D52" s="778"/>
      <c r="E52" s="778"/>
      <c r="F52" s="778"/>
      <c r="G52" s="778"/>
      <c r="H52" s="778"/>
      <c r="I52" s="778"/>
      <c r="J52" s="778"/>
      <c r="K52" s="778"/>
      <c r="L52" s="778"/>
      <c r="M52" s="778"/>
      <c r="N52" s="778"/>
      <c r="O52" s="778"/>
      <c r="P52" s="778"/>
      <c r="Q52" s="779"/>
    </row>
    <row r="53" spans="1:17" ht="38.25" customHeight="1">
      <c r="A53" s="726"/>
      <c r="B53" s="780"/>
      <c r="C53" s="781"/>
      <c r="D53" s="292"/>
      <c r="E53" s="293"/>
      <c r="F53" s="782">
        <v>0.47916666666666669</v>
      </c>
      <c r="G53" s="782">
        <v>0.56319444444444444</v>
      </c>
      <c r="H53" s="782">
        <f>G53-F53</f>
        <v>8.4027777777777757E-2</v>
      </c>
      <c r="I53" s="784">
        <v>60</v>
      </c>
      <c r="J53" s="785">
        <v>30</v>
      </c>
      <c r="K53" s="785">
        <v>60</v>
      </c>
      <c r="L53" s="785">
        <v>200</v>
      </c>
      <c r="M53" s="785">
        <v>-10</v>
      </c>
      <c r="N53" s="785">
        <v>-15</v>
      </c>
      <c r="O53" s="785">
        <v>20</v>
      </c>
      <c r="P53" s="785">
        <v>4</v>
      </c>
      <c r="Q53" s="716">
        <f>SUM(I53:O53)</f>
        <v>345</v>
      </c>
    </row>
    <row r="54" spans="1:17">
      <c r="A54" s="727"/>
      <c r="B54" s="769"/>
      <c r="C54" s="771"/>
      <c r="D54" s="44"/>
      <c r="E54" s="107"/>
      <c r="F54" s="783"/>
      <c r="G54" s="783"/>
      <c r="H54" s="783"/>
      <c r="I54" s="775"/>
      <c r="J54" s="764"/>
      <c r="K54" s="764"/>
      <c r="L54" s="764"/>
      <c r="M54" s="764"/>
      <c r="N54" s="764"/>
      <c r="O54" s="764"/>
      <c r="P54" s="764"/>
      <c r="Q54" s="717"/>
    </row>
    <row r="55" spans="1:17">
      <c r="A55" s="727"/>
      <c r="B55" s="769"/>
      <c r="C55" s="771"/>
      <c r="D55" s="108"/>
      <c r="E55" s="109"/>
      <c r="F55" s="783"/>
      <c r="G55" s="783"/>
      <c r="H55" s="783"/>
      <c r="I55" s="775"/>
      <c r="J55" s="764"/>
      <c r="K55" s="764"/>
      <c r="L55" s="764"/>
      <c r="M55" s="764"/>
      <c r="N55" s="764"/>
      <c r="O55" s="764"/>
      <c r="P55" s="764"/>
      <c r="Q55" s="717"/>
    </row>
    <row r="56" spans="1:17" ht="25.5" customHeight="1">
      <c r="A56" s="727"/>
      <c r="B56" s="769"/>
      <c r="C56" s="771"/>
      <c r="D56" s="249"/>
      <c r="E56" s="250"/>
      <c r="F56" s="773"/>
      <c r="G56" s="773"/>
      <c r="H56" s="773"/>
      <c r="I56" s="775"/>
      <c r="J56" s="763"/>
      <c r="K56" s="763"/>
      <c r="L56" s="763"/>
      <c r="M56" s="763"/>
      <c r="N56" s="763"/>
      <c r="O56" s="763"/>
      <c r="P56" s="763"/>
      <c r="Q56" s="766">
        <f t="shared" ref="Q56" si="12">SUM(I56:O56)</f>
        <v>0</v>
      </c>
    </row>
    <row r="57" spans="1:17">
      <c r="A57" s="727"/>
      <c r="B57" s="769"/>
      <c r="C57" s="771"/>
      <c r="D57" s="44"/>
      <c r="E57" s="107"/>
      <c r="F57" s="773"/>
      <c r="G57" s="773"/>
      <c r="H57" s="773"/>
      <c r="I57" s="775"/>
      <c r="J57" s="764"/>
      <c r="K57" s="764"/>
      <c r="L57" s="764"/>
      <c r="M57" s="764"/>
      <c r="N57" s="764"/>
      <c r="O57" s="764"/>
      <c r="P57" s="764"/>
      <c r="Q57" s="717"/>
    </row>
    <row r="58" spans="1:17">
      <c r="A58" s="727"/>
      <c r="B58" s="769"/>
      <c r="C58" s="771"/>
      <c r="D58" s="108"/>
      <c r="E58" s="109"/>
      <c r="F58" s="773"/>
      <c r="G58" s="773"/>
      <c r="H58" s="773"/>
      <c r="I58" s="775"/>
      <c r="J58" s="764"/>
      <c r="K58" s="764"/>
      <c r="L58" s="764"/>
      <c r="M58" s="764"/>
      <c r="N58" s="764"/>
      <c r="O58" s="764"/>
      <c r="P58" s="764"/>
      <c r="Q58" s="717"/>
    </row>
    <row r="59" spans="1:17">
      <c r="A59" s="727"/>
      <c r="B59" s="769"/>
      <c r="C59" s="771"/>
      <c r="D59" s="249"/>
      <c r="E59" s="250"/>
      <c r="F59" s="773"/>
      <c r="G59" s="773"/>
      <c r="H59" s="773"/>
      <c r="I59" s="775"/>
      <c r="J59" s="763"/>
      <c r="K59" s="763"/>
      <c r="L59" s="763"/>
      <c r="M59" s="763"/>
      <c r="N59" s="763"/>
      <c r="O59" s="763"/>
      <c r="P59" s="763"/>
      <c r="Q59" s="766">
        <f t="shared" ref="Q59" si="13">SUM(I59:O59)</f>
        <v>0</v>
      </c>
    </row>
    <row r="60" spans="1:17">
      <c r="A60" s="727"/>
      <c r="B60" s="769"/>
      <c r="C60" s="771"/>
      <c r="D60" s="44"/>
      <c r="E60" s="107"/>
      <c r="F60" s="773"/>
      <c r="G60" s="773"/>
      <c r="H60" s="773"/>
      <c r="I60" s="775"/>
      <c r="J60" s="764"/>
      <c r="K60" s="764"/>
      <c r="L60" s="764"/>
      <c r="M60" s="764"/>
      <c r="N60" s="764"/>
      <c r="O60" s="764"/>
      <c r="P60" s="764"/>
      <c r="Q60" s="717"/>
    </row>
    <row r="61" spans="1:17">
      <c r="A61" s="727"/>
      <c r="B61" s="769"/>
      <c r="C61" s="771"/>
      <c r="D61" s="108"/>
      <c r="E61" s="109"/>
      <c r="F61" s="773"/>
      <c r="G61" s="773"/>
      <c r="H61" s="773"/>
      <c r="I61" s="775"/>
      <c r="J61" s="764"/>
      <c r="K61" s="764"/>
      <c r="L61" s="764"/>
      <c r="M61" s="764"/>
      <c r="N61" s="764"/>
      <c r="O61" s="764"/>
      <c r="P61" s="764"/>
      <c r="Q61" s="717"/>
    </row>
    <row r="62" spans="1:17">
      <c r="A62" s="727"/>
      <c r="B62" s="769"/>
      <c r="C62" s="771"/>
      <c r="D62" s="249"/>
      <c r="E62" s="250"/>
      <c r="F62" s="773"/>
      <c r="G62" s="773"/>
      <c r="H62" s="773"/>
      <c r="I62" s="775"/>
      <c r="J62" s="763"/>
      <c r="K62" s="763"/>
      <c r="L62" s="763"/>
      <c r="M62" s="763"/>
      <c r="N62" s="763"/>
      <c r="O62" s="763"/>
      <c r="P62" s="763"/>
      <c r="Q62" s="766">
        <f t="shared" ref="Q62" si="14">SUM(I62:O62)</f>
        <v>0</v>
      </c>
    </row>
    <row r="63" spans="1:17">
      <c r="A63" s="727"/>
      <c r="B63" s="769"/>
      <c r="C63" s="771"/>
      <c r="D63" s="44"/>
      <c r="E63" s="107"/>
      <c r="F63" s="773"/>
      <c r="G63" s="773"/>
      <c r="H63" s="773"/>
      <c r="I63" s="775"/>
      <c r="J63" s="764"/>
      <c r="K63" s="764"/>
      <c r="L63" s="764"/>
      <c r="M63" s="764"/>
      <c r="N63" s="764"/>
      <c r="O63" s="764"/>
      <c r="P63" s="764"/>
      <c r="Q63" s="717"/>
    </row>
    <row r="64" spans="1:17">
      <c r="A64" s="727"/>
      <c r="B64" s="769"/>
      <c r="C64" s="771"/>
      <c r="D64" s="108"/>
      <c r="E64" s="109"/>
      <c r="F64" s="773"/>
      <c r="G64" s="773"/>
      <c r="H64" s="773"/>
      <c r="I64" s="775"/>
      <c r="J64" s="764"/>
      <c r="K64" s="764"/>
      <c r="L64" s="764"/>
      <c r="M64" s="764"/>
      <c r="N64" s="764"/>
      <c r="O64" s="764"/>
      <c r="P64" s="764"/>
      <c r="Q64" s="717"/>
    </row>
    <row r="65" spans="1:17">
      <c r="A65" s="727"/>
      <c r="B65" s="769"/>
      <c r="C65" s="771"/>
      <c r="D65" s="249"/>
      <c r="E65" s="250"/>
      <c r="F65" s="773"/>
      <c r="G65" s="773"/>
      <c r="H65" s="773"/>
      <c r="I65" s="775"/>
      <c r="J65" s="763"/>
      <c r="K65" s="763"/>
      <c r="L65" s="763"/>
      <c r="M65" s="763"/>
      <c r="N65" s="763"/>
      <c r="O65" s="763"/>
      <c r="P65" s="763"/>
      <c r="Q65" s="766">
        <f t="shared" ref="Q65" si="15">SUM(I65:O65)</f>
        <v>0</v>
      </c>
    </row>
    <row r="66" spans="1:17">
      <c r="A66" s="727"/>
      <c r="B66" s="769"/>
      <c r="C66" s="771"/>
      <c r="D66" s="44"/>
      <c r="E66" s="107"/>
      <c r="F66" s="773"/>
      <c r="G66" s="773"/>
      <c r="H66" s="773"/>
      <c r="I66" s="775"/>
      <c r="J66" s="764"/>
      <c r="K66" s="764"/>
      <c r="L66" s="764"/>
      <c r="M66" s="764"/>
      <c r="N66" s="764"/>
      <c r="O66" s="764"/>
      <c r="P66" s="764"/>
      <c r="Q66" s="717"/>
    </row>
    <row r="67" spans="1:17" ht="15.75" thickBot="1">
      <c r="A67" s="768"/>
      <c r="B67" s="770"/>
      <c r="C67" s="772"/>
      <c r="D67" s="294"/>
      <c r="E67" s="295"/>
      <c r="F67" s="774"/>
      <c r="G67" s="774"/>
      <c r="H67" s="774"/>
      <c r="I67" s="776"/>
      <c r="J67" s="765"/>
      <c r="K67" s="765"/>
      <c r="L67" s="765"/>
      <c r="M67" s="765"/>
      <c r="N67" s="765"/>
      <c r="O67" s="765"/>
      <c r="P67" s="765"/>
      <c r="Q67" s="767"/>
    </row>
    <row r="68" spans="1:17" ht="18.75" customHeight="1" thickBot="1">
      <c r="A68" s="786" t="s">
        <v>26</v>
      </c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N68" s="788"/>
      <c r="O68" s="788"/>
      <c r="P68" s="788"/>
      <c r="Q68" s="789"/>
    </row>
    <row r="69" spans="1:17" ht="25.5" customHeight="1">
      <c r="A69" s="726"/>
      <c r="B69" s="780"/>
      <c r="C69" s="781"/>
      <c r="D69" s="292"/>
      <c r="E69" s="293"/>
      <c r="F69" s="782">
        <v>0.47916666666666669</v>
      </c>
      <c r="G69" s="782">
        <v>0.56319444444444444</v>
      </c>
      <c r="H69" s="782">
        <f>G69-F69</f>
        <v>8.4027777777777757E-2</v>
      </c>
      <c r="I69" s="784">
        <v>40</v>
      </c>
      <c r="J69" s="785">
        <v>30</v>
      </c>
      <c r="K69" s="785">
        <v>100</v>
      </c>
      <c r="L69" s="785">
        <v>100</v>
      </c>
      <c r="M69" s="785">
        <v>-10</v>
      </c>
      <c r="N69" s="785">
        <v>-30</v>
      </c>
      <c r="O69" s="785">
        <v>30</v>
      </c>
      <c r="P69" s="785">
        <v>2</v>
      </c>
      <c r="Q69" s="716">
        <f>SUM(I69:O69)</f>
        <v>260</v>
      </c>
    </row>
    <row r="70" spans="1:17">
      <c r="A70" s="727"/>
      <c r="B70" s="769"/>
      <c r="C70" s="771"/>
      <c r="D70" s="44"/>
      <c r="E70" s="107"/>
      <c r="F70" s="783"/>
      <c r="G70" s="783"/>
      <c r="H70" s="783"/>
      <c r="I70" s="775"/>
      <c r="J70" s="764"/>
      <c r="K70" s="764"/>
      <c r="L70" s="764"/>
      <c r="M70" s="764"/>
      <c r="N70" s="764"/>
      <c r="O70" s="764"/>
      <c r="P70" s="764"/>
      <c r="Q70" s="717"/>
    </row>
    <row r="71" spans="1:17">
      <c r="A71" s="727"/>
      <c r="B71" s="769"/>
      <c r="C71" s="771"/>
      <c r="D71" s="108"/>
      <c r="E71" s="109"/>
      <c r="F71" s="783"/>
      <c r="G71" s="783"/>
      <c r="H71" s="783"/>
      <c r="I71" s="775"/>
      <c r="J71" s="764"/>
      <c r="K71" s="764"/>
      <c r="L71" s="764"/>
      <c r="M71" s="764"/>
      <c r="N71" s="764"/>
      <c r="O71" s="764"/>
      <c r="P71" s="764"/>
      <c r="Q71" s="717"/>
    </row>
    <row r="72" spans="1:17" ht="38.25" customHeight="1">
      <c r="A72" s="727"/>
      <c r="B72" s="769"/>
      <c r="C72" s="771"/>
      <c r="D72" s="249"/>
      <c r="E72" s="250"/>
      <c r="F72" s="773"/>
      <c r="G72" s="773"/>
      <c r="H72" s="773"/>
      <c r="I72" s="775"/>
      <c r="J72" s="763"/>
      <c r="K72" s="763"/>
      <c r="L72" s="763"/>
      <c r="M72" s="763"/>
      <c r="N72" s="763"/>
      <c r="O72" s="763"/>
      <c r="P72" s="763"/>
      <c r="Q72" s="766">
        <f t="shared" ref="Q72" si="16">SUM(I72:O72)</f>
        <v>0</v>
      </c>
    </row>
    <row r="73" spans="1:17">
      <c r="A73" s="727"/>
      <c r="B73" s="769"/>
      <c r="C73" s="771"/>
      <c r="D73" s="44"/>
      <c r="E73" s="107"/>
      <c r="F73" s="773"/>
      <c r="G73" s="773"/>
      <c r="H73" s="773"/>
      <c r="I73" s="775"/>
      <c r="J73" s="764"/>
      <c r="K73" s="764"/>
      <c r="L73" s="764"/>
      <c r="M73" s="764"/>
      <c r="N73" s="764"/>
      <c r="O73" s="764"/>
      <c r="P73" s="764"/>
      <c r="Q73" s="717"/>
    </row>
    <row r="74" spans="1:17">
      <c r="A74" s="727"/>
      <c r="B74" s="769"/>
      <c r="C74" s="771"/>
      <c r="D74" s="108"/>
      <c r="E74" s="109"/>
      <c r="F74" s="773"/>
      <c r="G74" s="773"/>
      <c r="H74" s="773"/>
      <c r="I74" s="775"/>
      <c r="J74" s="764"/>
      <c r="K74" s="764"/>
      <c r="L74" s="764"/>
      <c r="M74" s="764"/>
      <c r="N74" s="764"/>
      <c r="O74" s="764"/>
      <c r="P74" s="764"/>
      <c r="Q74" s="717"/>
    </row>
    <row r="75" spans="1:17">
      <c r="A75" s="727"/>
      <c r="B75" s="769"/>
      <c r="C75" s="771"/>
      <c r="D75" s="249"/>
      <c r="E75" s="250"/>
      <c r="F75" s="773"/>
      <c r="G75" s="773"/>
      <c r="H75" s="773"/>
      <c r="I75" s="775"/>
      <c r="J75" s="763"/>
      <c r="K75" s="763"/>
      <c r="L75" s="763"/>
      <c r="M75" s="763"/>
      <c r="N75" s="763"/>
      <c r="O75" s="763"/>
      <c r="P75" s="763"/>
      <c r="Q75" s="766">
        <f t="shared" ref="Q75" si="17">SUM(I75:O75)</f>
        <v>0</v>
      </c>
    </row>
    <row r="76" spans="1:17">
      <c r="A76" s="727"/>
      <c r="B76" s="769"/>
      <c r="C76" s="771"/>
      <c r="D76" s="44"/>
      <c r="E76" s="107"/>
      <c r="F76" s="773"/>
      <c r="G76" s="773"/>
      <c r="H76" s="773"/>
      <c r="I76" s="775"/>
      <c r="J76" s="764"/>
      <c r="K76" s="764"/>
      <c r="L76" s="764"/>
      <c r="M76" s="764"/>
      <c r="N76" s="764"/>
      <c r="O76" s="764"/>
      <c r="P76" s="764"/>
      <c r="Q76" s="717"/>
    </row>
    <row r="77" spans="1:17">
      <c r="A77" s="727"/>
      <c r="B77" s="769"/>
      <c r="C77" s="771"/>
      <c r="D77" s="108"/>
      <c r="E77" s="109"/>
      <c r="F77" s="773"/>
      <c r="G77" s="773"/>
      <c r="H77" s="773"/>
      <c r="I77" s="775"/>
      <c r="J77" s="764"/>
      <c r="K77" s="764"/>
      <c r="L77" s="764"/>
      <c r="M77" s="764"/>
      <c r="N77" s="764"/>
      <c r="O77" s="764"/>
      <c r="P77" s="764"/>
      <c r="Q77" s="717"/>
    </row>
    <row r="78" spans="1:17">
      <c r="A78" s="727"/>
      <c r="B78" s="769"/>
      <c r="C78" s="771"/>
      <c r="D78" s="249"/>
      <c r="E78" s="250"/>
      <c r="F78" s="773"/>
      <c r="G78" s="773"/>
      <c r="H78" s="773"/>
      <c r="I78" s="775"/>
      <c r="J78" s="763"/>
      <c r="K78" s="763"/>
      <c r="L78" s="763"/>
      <c r="M78" s="763"/>
      <c r="N78" s="763"/>
      <c r="O78" s="763"/>
      <c r="P78" s="763"/>
      <c r="Q78" s="766">
        <f t="shared" ref="Q78" si="18">SUM(I78:O78)</f>
        <v>0</v>
      </c>
    </row>
    <row r="79" spans="1:17">
      <c r="A79" s="727"/>
      <c r="B79" s="769"/>
      <c r="C79" s="771"/>
      <c r="D79" s="44"/>
      <c r="E79" s="107"/>
      <c r="F79" s="773"/>
      <c r="G79" s="773"/>
      <c r="H79" s="773"/>
      <c r="I79" s="775"/>
      <c r="J79" s="764"/>
      <c r="K79" s="764"/>
      <c r="L79" s="764"/>
      <c r="M79" s="764"/>
      <c r="N79" s="764"/>
      <c r="O79" s="764"/>
      <c r="P79" s="764"/>
      <c r="Q79" s="717"/>
    </row>
    <row r="80" spans="1:17">
      <c r="A80" s="727"/>
      <c r="B80" s="769"/>
      <c r="C80" s="771"/>
      <c r="D80" s="108"/>
      <c r="E80" s="109"/>
      <c r="F80" s="773"/>
      <c r="G80" s="773"/>
      <c r="H80" s="773"/>
      <c r="I80" s="775"/>
      <c r="J80" s="764"/>
      <c r="K80" s="764"/>
      <c r="L80" s="764"/>
      <c r="M80" s="764"/>
      <c r="N80" s="764"/>
      <c r="O80" s="764"/>
      <c r="P80" s="764"/>
      <c r="Q80" s="717"/>
    </row>
    <row r="81" spans="1:17">
      <c r="A81" s="727"/>
      <c r="B81" s="769"/>
      <c r="C81" s="771"/>
      <c r="D81" s="249"/>
      <c r="E81" s="250"/>
      <c r="F81" s="773"/>
      <c r="G81" s="773"/>
      <c r="H81" s="773"/>
      <c r="I81" s="775"/>
      <c r="J81" s="763"/>
      <c r="K81" s="763"/>
      <c r="L81" s="763"/>
      <c r="M81" s="763"/>
      <c r="N81" s="763"/>
      <c r="O81" s="763"/>
      <c r="P81" s="763"/>
      <c r="Q81" s="766">
        <f t="shared" ref="Q81" si="19">SUM(I81:O81)</f>
        <v>0</v>
      </c>
    </row>
    <row r="82" spans="1:17">
      <c r="A82" s="727"/>
      <c r="B82" s="769"/>
      <c r="C82" s="771"/>
      <c r="D82" s="44"/>
      <c r="E82" s="107"/>
      <c r="F82" s="773"/>
      <c r="G82" s="773"/>
      <c r="H82" s="773"/>
      <c r="I82" s="775"/>
      <c r="J82" s="764"/>
      <c r="K82" s="764"/>
      <c r="L82" s="764"/>
      <c r="M82" s="764"/>
      <c r="N82" s="764"/>
      <c r="O82" s="764"/>
      <c r="P82" s="764"/>
      <c r="Q82" s="717"/>
    </row>
    <row r="83" spans="1:17" ht="15.75" thickBot="1">
      <c r="A83" s="768"/>
      <c r="B83" s="770"/>
      <c r="C83" s="772"/>
      <c r="D83" s="294"/>
      <c r="E83" s="295"/>
      <c r="F83" s="774"/>
      <c r="G83" s="774"/>
      <c r="H83" s="774"/>
      <c r="I83" s="776"/>
      <c r="J83" s="765"/>
      <c r="K83" s="765"/>
      <c r="L83" s="765"/>
      <c r="M83" s="765"/>
      <c r="N83" s="765"/>
      <c r="O83" s="765"/>
      <c r="P83" s="765"/>
      <c r="Q83" s="767"/>
    </row>
    <row r="84" spans="1:17" ht="18.75" customHeight="1" thickBot="1">
      <c r="A84" s="786" t="s">
        <v>25</v>
      </c>
      <c r="B84" s="787"/>
      <c r="C84" s="787"/>
      <c r="D84" s="787"/>
      <c r="E84" s="787"/>
      <c r="F84" s="787"/>
      <c r="G84" s="787"/>
      <c r="H84" s="787"/>
      <c r="I84" s="787"/>
      <c r="J84" s="787"/>
      <c r="K84" s="787"/>
      <c r="L84" s="787"/>
      <c r="M84" s="787"/>
      <c r="N84" s="788"/>
      <c r="O84" s="788"/>
      <c r="P84" s="788"/>
      <c r="Q84" s="789"/>
    </row>
    <row r="85" spans="1:17" ht="25.5" customHeight="1">
      <c r="A85" s="726"/>
      <c r="B85" s="780"/>
      <c r="C85" s="781"/>
      <c r="D85" s="292"/>
      <c r="E85" s="293"/>
      <c r="F85" s="782">
        <v>0.47916666666666669</v>
      </c>
      <c r="G85" s="782">
        <v>0.56319444444444444</v>
      </c>
      <c r="H85" s="782">
        <f>G85-F85</f>
        <v>8.4027777777777757E-2</v>
      </c>
      <c r="I85" s="784">
        <v>20</v>
      </c>
      <c r="J85" s="785">
        <v>40</v>
      </c>
      <c r="K85" s="785">
        <v>80</v>
      </c>
      <c r="L85" s="785">
        <v>200</v>
      </c>
      <c r="M85" s="785">
        <v>-10</v>
      </c>
      <c r="N85" s="785">
        <v>-15</v>
      </c>
      <c r="O85" s="785">
        <v>60</v>
      </c>
      <c r="P85" s="785">
        <v>4</v>
      </c>
      <c r="Q85" s="716">
        <f>SUM(I85:O85)</f>
        <v>375</v>
      </c>
    </row>
    <row r="86" spans="1:17">
      <c r="A86" s="727"/>
      <c r="B86" s="769"/>
      <c r="C86" s="771"/>
      <c r="D86" s="44"/>
      <c r="E86" s="107"/>
      <c r="F86" s="783"/>
      <c r="G86" s="783"/>
      <c r="H86" s="783"/>
      <c r="I86" s="775"/>
      <c r="J86" s="764"/>
      <c r="K86" s="764"/>
      <c r="L86" s="764"/>
      <c r="M86" s="764"/>
      <c r="N86" s="764"/>
      <c r="O86" s="764"/>
      <c r="P86" s="764"/>
      <c r="Q86" s="717"/>
    </row>
    <row r="87" spans="1:17">
      <c r="A87" s="727"/>
      <c r="B87" s="769"/>
      <c r="C87" s="771"/>
      <c r="D87" s="108"/>
      <c r="E87" s="109"/>
      <c r="F87" s="783"/>
      <c r="G87" s="783"/>
      <c r="H87" s="783"/>
      <c r="I87" s="775"/>
      <c r="J87" s="764"/>
      <c r="K87" s="764"/>
      <c r="L87" s="764"/>
      <c r="M87" s="764"/>
      <c r="N87" s="764"/>
      <c r="O87" s="764"/>
      <c r="P87" s="764"/>
      <c r="Q87" s="717"/>
    </row>
    <row r="88" spans="1:17" ht="38.25" customHeight="1">
      <c r="A88" s="727"/>
      <c r="B88" s="769"/>
      <c r="C88" s="771"/>
      <c r="D88" s="249"/>
      <c r="E88" s="250"/>
      <c r="F88" s="773"/>
      <c r="G88" s="773"/>
      <c r="H88" s="773"/>
      <c r="I88" s="775"/>
      <c r="J88" s="763"/>
      <c r="K88" s="763"/>
      <c r="L88" s="763"/>
      <c r="M88" s="763"/>
      <c r="N88" s="763"/>
      <c r="O88" s="763"/>
      <c r="P88" s="763"/>
      <c r="Q88" s="766">
        <f t="shared" ref="Q88" si="20">SUM(I88:O88)</f>
        <v>0</v>
      </c>
    </row>
    <row r="89" spans="1:17">
      <c r="A89" s="727"/>
      <c r="B89" s="769"/>
      <c r="C89" s="771"/>
      <c r="D89" s="44"/>
      <c r="E89" s="107"/>
      <c r="F89" s="773"/>
      <c r="G89" s="773"/>
      <c r="H89" s="773"/>
      <c r="I89" s="775"/>
      <c r="J89" s="764"/>
      <c r="K89" s="764"/>
      <c r="L89" s="764"/>
      <c r="M89" s="764"/>
      <c r="N89" s="764"/>
      <c r="O89" s="764"/>
      <c r="P89" s="764"/>
      <c r="Q89" s="717"/>
    </row>
    <row r="90" spans="1:17">
      <c r="A90" s="727"/>
      <c r="B90" s="769"/>
      <c r="C90" s="771"/>
      <c r="D90" s="108"/>
      <c r="E90" s="109"/>
      <c r="F90" s="773"/>
      <c r="G90" s="773"/>
      <c r="H90" s="773"/>
      <c r="I90" s="775"/>
      <c r="J90" s="764"/>
      <c r="K90" s="764"/>
      <c r="L90" s="764"/>
      <c r="M90" s="764"/>
      <c r="N90" s="764"/>
      <c r="O90" s="764"/>
      <c r="P90" s="764"/>
      <c r="Q90" s="717"/>
    </row>
    <row r="91" spans="1:17" ht="38.25" customHeight="1">
      <c r="A91" s="727"/>
      <c r="B91" s="769"/>
      <c r="C91" s="771"/>
      <c r="D91" s="249"/>
      <c r="E91" s="250"/>
      <c r="F91" s="773"/>
      <c r="G91" s="773"/>
      <c r="H91" s="773"/>
      <c r="I91" s="775"/>
      <c r="J91" s="763"/>
      <c r="K91" s="763"/>
      <c r="L91" s="763"/>
      <c r="M91" s="763"/>
      <c r="N91" s="763"/>
      <c r="O91" s="763"/>
      <c r="P91" s="763"/>
      <c r="Q91" s="766">
        <f t="shared" ref="Q91" si="21">SUM(I91:O91)</f>
        <v>0</v>
      </c>
    </row>
    <row r="92" spans="1:17">
      <c r="A92" s="727"/>
      <c r="B92" s="769"/>
      <c r="C92" s="771"/>
      <c r="D92" s="44"/>
      <c r="E92" s="107"/>
      <c r="F92" s="773"/>
      <c r="G92" s="773"/>
      <c r="H92" s="773"/>
      <c r="I92" s="775"/>
      <c r="J92" s="764"/>
      <c r="K92" s="764"/>
      <c r="L92" s="764"/>
      <c r="M92" s="764"/>
      <c r="N92" s="764"/>
      <c r="O92" s="764"/>
      <c r="P92" s="764"/>
      <c r="Q92" s="717"/>
    </row>
    <row r="93" spans="1:17">
      <c r="A93" s="727"/>
      <c r="B93" s="769"/>
      <c r="C93" s="771"/>
      <c r="D93" s="108"/>
      <c r="E93" s="109"/>
      <c r="F93" s="773"/>
      <c r="G93" s="773"/>
      <c r="H93" s="773"/>
      <c r="I93" s="775"/>
      <c r="J93" s="764"/>
      <c r="K93" s="764"/>
      <c r="L93" s="764"/>
      <c r="M93" s="764"/>
      <c r="N93" s="764"/>
      <c r="O93" s="764"/>
      <c r="P93" s="764"/>
      <c r="Q93" s="717"/>
    </row>
    <row r="94" spans="1:17">
      <c r="A94" s="727"/>
      <c r="B94" s="769"/>
      <c r="C94" s="771"/>
      <c r="D94" s="249"/>
      <c r="E94" s="250"/>
      <c r="F94" s="773"/>
      <c r="G94" s="773"/>
      <c r="H94" s="773"/>
      <c r="I94" s="775"/>
      <c r="J94" s="763"/>
      <c r="K94" s="763"/>
      <c r="L94" s="763"/>
      <c r="M94" s="763"/>
      <c r="N94" s="763"/>
      <c r="O94" s="763"/>
      <c r="P94" s="763"/>
      <c r="Q94" s="766">
        <f t="shared" ref="Q94" si="22">SUM(I94:O94)</f>
        <v>0</v>
      </c>
    </row>
    <row r="95" spans="1:17">
      <c r="A95" s="727"/>
      <c r="B95" s="769"/>
      <c r="C95" s="771"/>
      <c r="D95" s="44"/>
      <c r="E95" s="107"/>
      <c r="F95" s="773"/>
      <c r="G95" s="773"/>
      <c r="H95" s="773"/>
      <c r="I95" s="775"/>
      <c r="J95" s="764"/>
      <c r="K95" s="764"/>
      <c r="L95" s="764"/>
      <c r="M95" s="764"/>
      <c r="N95" s="764"/>
      <c r="O95" s="764"/>
      <c r="P95" s="764"/>
      <c r="Q95" s="717"/>
    </row>
    <row r="96" spans="1:17">
      <c r="A96" s="727"/>
      <c r="B96" s="769"/>
      <c r="C96" s="771"/>
      <c r="D96" s="108"/>
      <c r="E96" s="109"/>
      <c r="F96" s="773"/>
      <c r="G96" s="773"/>
      <c r="H96" s="773"/>
      <c r="I96" s="775"/>
      <c r="J96" s="764"/>
      <c r="K96" s="764"/>
      <c r="L96" s="764"/>
      <c r="M96" s="764"/>
      <c r="N96" s="764"/>
      <c r="O96" s="764"/>
      <c r="P96" s="764"/>
      <c r="Q96" s="717"/>
    </row>
    <row r="97" spans="1:17">
      <c r="A97" s="727"/>
      <c r="B97" s="769"/>
      <c r="C97" s="771"/>
      <c r="D97" s="249"/>
      <c r="E97" s="250"/>
      <c r="F97" s="773"/>
      <c r="G97" s="773"/>
      <c r="H97" s="773"/>
      <c r="I97" s="775"/>
      <c r="J97" s="763"/>
      <c r="K97" s="763"/>
      <c r="L97" s="763"/>
      <c r="M97" s="763"/>
      <c r="N97" s="763"/>
      <c r="O97" s="763"/>
      <c r="P97" s="763"/>
      <c r="Q97" s="766">
        <f t="shared" ref="Q97" si="23">SUM(I97:O97)</f>
        <v>0</v>
      </c>
    </row>
    <row r="98" spans="1:17">
      <c r="A98" s="727"/>
      <c r="B98" s="769"/>
      <c r="C98" s="771"/>
      <c r="D98" s="44"/>
      <c r="E98" s="107"/>
      <c r="F98" s="773"/>
      <c r="G98" s="773"/>
      <c r="H98" s="773"/>
      <c r="I98" s="775"/>
      <c r="J98" s="764"/>
      <c r="K98" s="764"/>
      <c r="L98" s="764"/>
      <c r="M98" s="764"/>
      <c r="N98" s="764"/>
      <c r="O98" s="764"/>
      <c r="P98" s="764"/>
      <c r="Q98" s="717"/>
    </row>
    <row r="99" spans="1:17" ht="15.75" thickBot="1">
      <c r="A99" s="768"/>
      <c r="B99" s="770"/>
      <c r="C99" s="772"/>
      <c r="D99" s="294"/>
      <c r="E99" s="295"/>
      <c r="F99" s="774"/>
      <c r="G99" s="774"/>
      <c r="H99" s="774"/>
      <c r="I99" s="776"/>
      <c r="J99" s="765"/>
      <c r="K99" s="765"/>
      <c r="L99" s="765"/>
      <c r="M99" s="765"/>
      <c r="N99" s="765"/>
      <c r="O99" s="765"/>
      <c r="P99" s="765"/>
      <c r="Q99" s="767"/>
    </row>
    <row r="100" spans="1:17">
      <c r="A100" s="727"/>
      <c r="B100" s="769"/>
      <c r="C100" s="771"/>
      <c r="D100" s="249"/>
      <c r="E100" s="250"/>
      <c r="F100" s="773"/>
      <c r="G100" s="773"/>
      <c r="H100" s="773"/>
      <c r="I100" s="775"/>
      <c r="J100" s="763"/>
      <c r="K100" s="763"/>
      <c r="L100" s="763"/>
      <c r="M100" s="763"/>
      <c r="N100" s="763"/>
      <c r="O100" s="763"/>
      <c r="P100" s="763"/>
      <c r="Q100" s="766">
        <f t="shared" ref="Q100" si="24">SUM(I100:O100)</f>
        <v>0</v>
      </c>
    </row>
    <row r="101" spans="1:17">
      <c r="A101" s="727"/>
      <c r="B101" s="769"/>
      <c r="C101" s="771"/>
      <c r="D101" s="44"/>
      <c r="E101" s="107"/>
      <c r="F101" s="773"/>
      <c r="G101" s="773"/>
      <c r="H101" s="773"/>
      <c r="I101" s="775"/>
      <c r="J101" s="764"/>
      <c r="K101" s="764"/>
      <c r="L101" s="764"/>
      <c r="M101" s="764"/>
      <c r="N101" s="764"/>
      <c r="O101" s="764"/>
      <c r="P101" s="764"/>
      <c r="Q101" s="717"/>
    </row>
    <row r="102" spans="1:17">
      <c r="A102" s="727"/>
      <c r="B102" s="769"/>
      <c r="C102" s="771"/>
      <c r="D102" s="108"/>
      <c r="E102" s="109"/>
      <c r="F102" s="773"/>
      <c r="G102" s="773"/>
      <c r="H102" s="773"/>
      <c r="I102" s="775"/>
      <c r="J102" s="764"/>
      <c r="K102" s="764"/>
      <c r="L102" s="764"/>
      <c r="M102" s="764"/>
      <c r="N102" s="764"/>
      <c r="O102" s="764"/>
      <c r="P102" s="764"/>
      <c r="Q102" s="717"/>
    </row>
    <row r="103" spans="1:17">
      <c r="A103" s="727"/>
      <c r="B103" s="769"/>
      <c r="C103" s="771"/>
      <c r="D103" s="249"/>
      <c r="E103" s="250"/>
      <c r="F103" s="773"/>
      <c r="G103" s="773"/>
      <c r="H103" s="773"/>
      <c r="I103" s="775"/>
      <c r="J103" s="763"/>
      <c r="K103" s="763"/>
      <c r="L103" s="763"/>
      <c r="M103" s="763"/>
      <c r="N103" s="763"/>
      <c r="O103" s="763"/>
      <c r="P103" s="763"/>
      <c r="Q103" s="766">
        <f t="shared" ref="Q103" si="25">SUM(I103:O103)</f>
        <v>0</v>
      </c>
    </row>
    <row r="104" spans="1:17">
      <c r="A104" s="727"/>
      <c r="B104" s="769"/>
      <c r="C104" s="771"/>
      <c r="D104" s="44"/>
      <c r="E104" s="107"/>
      <c r="F104" s="773"/>
      <c r="G104" s="773"/>
      <c r="H104" s="773"/>
      <c r="I104" s="775"/>
      <c r="J104" s="764"/>
      <c r="K104" s="764"/>
      <c r="L104" s="764"/>
      <c r="M104" s="764"/>
      <c r="N104" s="764"/>
      <c r="O104" s="764"/>
      <c r="P104" s="764"/>
      <c r="Q104" s="717"/>
    </row>
    <row r="105" spans="1:17">
      <c r="A105" s="727"/>
      <c r="B105" s="769"/>
      <c r="C105" s="771"/>
      <c r="D105" s="108"/>
      <c r="E105" s="109"/>
      <c r="F105" s="773"/>
      <c r="G105" s="773"/>
      <c r="H105" s="773"/>
      <c r="I105" s="775"/>
      <c r="J105" s="764"/>
      <c r="K105" s="764"/>
      <c r="L105" s="764"/>
      <c r="M105" s="764"/>
      <c r="N105" s="764"/>
      <c r="O105" s="764"/>
      <c r="P105" s="764"/>
      <c r="Q105" s="717"/>
    </row>
    <row r="106" spans="1:17">
      <c r="A106" s="727"/>
      <c r="B106" s="769"/>
      <c r="C106" s="771"/>
      <c r="D106" s="249"/>
      <c r="E106" s="250"/>
      <c r="F106" s="773"/>
      <c r="G106" s="773"/>
      <c r="H106" s="773"/>
      <c r="I106" s="775"/>
      <c r="J106" s="763"/>
      <c r="K106" s="763"/>
      <c r="L106" s="763"/>
      <c r="M106" s="763"/>
      <c r="N106" s="763"/>
      <c r="O106" s="763"/>
      <c r="P106" s="763"/>
      <c r="Q106" s="766">
        <f t="shared" ref="Q106" si="26">SUM(I106:O106)</f>
        <v>0</v>
      </c>
    </row>
    <row r="107" spans="1:17">
      <c r="A107" s="727"/>
      <c r="B107" s="769"/>
      <c r="C107" s="771"/>
      <c r="D107" s="44"/>
      <c r="E107" s="107"/>
      <c r="F107" s="773"/>
      <c r="G107" s="773"/>
      <c r="H107" s="773"/>
      <c r="I107" s="775"/>
      <c r="J107" s="764"/>
      <c r="K107" s="764"/>
      <c r="L107" s="764"/>
      <c r="M107" s="764"/>
      <c r="N107" s="764"/>
      <c r="O107" s="764"/>
      <c r="P107" s="764"/>
      <c r="Q107" s="717"/>
    </row>
    <row r="108" spans="1:17" ht="15.75" thickBot="1">
      <c r="A108" s="768"/>
      <c r="B108" s="770"/>
      <c r="C108" s="772"/>
      <c r="D108" s="294"/>
      <c r="E108" s="295"/>
      <c r="F108" s="774"/>
      <c r="G108" s="774"/>
      <c r="H108" s="774"/>
      <c r="I108" s="776"/>
      <c r="J108" s="765"/>
      <c r="K108" s="765"/>
      <c r="L108" s="765"/>
      <c r="M108" s="765"/>
      <c r="N108" s="765"/>
      <c r="O108" s="765"/>
      <c r="P108" s="765"/>
      <c r="Q108" s="767"/>
    </row>
    <row r="109" spans="1:17" ht="18.75" customHeight="1" thickBot="1">
      <c r="A109" s="786" t="s">
        <v>28</v>
      </c>
      <c r="B109" s="787"/>
      <c r="C109" s="787"/>
      <c r="D109" s="787"/>
      <c r="E109" s="787"/>
      <c r="F109" s="787"/>
      <c r="G109" s="787"/>
      <c r="H109" s="787"/>
      <c r="I109" s="787"/>
      <c r="J109" s="787"/>
      <c r="K109" s="787"/>
      <c r="L109" s="787"/>
      <c r="M109" s="787"/>
      <c r="N109" s="788"/>
      <c r="O109" s="788"/>
      <c r="P109" s="788"/>
      <c r="Q109" s="789"/>
    </row>
    <row r="110" spans="1:17" ht="25.5" customHeight="1">
      <c r="A110" s="726"/>
      <c r="B110" s="780"/>
      <c r="C110" s="781"/>
      <c r="D110" s="292"/>
      <c r="E110" s="293"/>
      <c r="F110" s="782">
        <v>0.47916666666666669</v>
      </c>
      <c r="G110" s="782">
        <v>0.56319444444444444</v>
      </c>
      <c r="H110" s="782">
        <f>G110-F110</f>
        <v>8.4027777777777757E-2</v>
      </c>
      <c r="I110" s="784">
        <v>60</v>
      </c>
      <c r="J110" s="785">
        <v>100</v>
      </c>
      <c r="K110" s="785">
        <v>200</v>
      </c>
      <c r="L110" s="785">
        <v>500</v>
      </c>
      <c r="M110" s="785">
        <v>-10</v>
      </c>
      <c r="N110" s="785">
        <v>-5</v>
      </c>
      <c r="O110" s="785">
        <v>80</v>
      </c>
      <c r="P110" s="785">
        <v>10</v>
      </c>
      <c r="Q110" s="716">
        <f>SUM(I110:O110)</f>
        <v>925</v>
      </c>
    </row>
    <row r="111" spans="1:17">
      <c r="A111" s="727"/>
      <c r="B111" s="769"/>
      <c r="C111" s="771"/>
      <c r="D111" s="44"/>
      <c r="E111" s="107"/>
      <c r="F111" s="783"/>
      <c r="G111" s="783"/>
      <c r="H111" s="783"/>
      <c r="I111" s="775"/>
      <c r="J111" s="764"/>
      <c r="K111" s="764"/>
      <c r="L111" s="764"/>
      <c r="M111" s="764"/>
      <c r="N111" s="764"/>
      <c r="O111" s="764"/>
      <c r="P111" s="764"/>
      <c r="Q111" s="717"/>
    </row>
    <row r="112" spans="1:17">
      <c r="A112" s="727"/>
      <c r="B112" s="769"/>
      <c r="C112" s="771"/>
      <c r="D112" s="108"/>
      <c r="E112" s="109"/>
      <c r="F112" s="783"/>
      <c r="G112" s="783"/>
      <c r="H112" s="783"/>
      <c r="I112" s="775"/>
      <c r="J112" s="764"/>
      <c r="K112" s="764"/>
      <c r="L112" s="764"/>
      <c r="M112" s="764"/>
      <c r="N112" s="764"/>
      <c r="O112" s="764"/>
      <c r="P112" s="764"/>
      <c r="Q112" s="717"/>
    </row>
    <row r="113" spans="1:17" ht="19.5" customHeight="1">
      <c r="A113" s="727"/>
      <c r="B113" s="769"/>
      <c r="C113" s="771"/>
      <c r="D113" s="249"/>
      <c r="E113" s="250"/>
      <c r="F113" s="773"/>
      <c r="G113" s="773"/>
      <c r="H113" s="773"/>
      <c r="I113" s="775"/>
      <c r="J113" s="763"/>
      <c r="K113" s="763"/>
      <c r="L113" s="763"/>
      <c r="M113" s="763"/>
      <c r="N113" s="763"/>
      <c r="O113" s="763"/>
      <c r="P113" s="763"/>
      <c r="Q113" s="766">
        <f t="shared" ref="Q113" si="27">SUM(I113:O113)</f>
        <v>0</v>
      </c>
    </row>
    <row r="114" spans="1:17">
      <c r="A114" s="727"/>
      <c r="B114" s="769"/>
      <c r="C114" s="771"/>
      <c r="D114" s="44"/>
      <c r="E114" s="107"/>
      <c r="F114" s="773"/>
      <c r="G114" s="773"/>
      <c r="H114" s="773"/>
      <c r="I114" s="775"/>
      <c r="J114" s="764"/>
      <c r="K114" s="764"/>
      <c r="L114" s="764"/>
      <c r="M114" s="764"/>
      <c r="N114" s="764"/>
      <c r="O114" s="764"/>
      <c r="P114" s="764"/>
      <c r="Q114" s="717"/>
    </row>
    <row r="115" spans="1:17">
      <c r="A115" s="727"/>
      <c r="B115" s="769"/>
      <c r="C115" s="771"/>
      <c r="D115" s="108"/>
      <c r="E115" s="109"/>
      <c r="F115" s="773"/>
      <c r="G115" s="773"/>
      <c r="H115" s="773"/>
      <c r="I115" s="775"/>
      <c r="J115" s="764"/>
      <c r="K115" s="764"/>
      <c r="L115" s="764"/>
      <c r="M115" s="764"/>
      <c r="N115" s="764"/>
      <c r="O115" s="764"/>
      <c r="P115" s="764"/>
      <c r="Q115" s="717"/>
    </row>
    <row r="116" spans="1:17">
      <c r="A116" s="727"/>
      <c r="B116" s="769"/>
      <c r="C116" s="771"/>
      <c r="D116" s="249"/>
      <c r="E116" s="250"/>
      <c r="F116" s="773"/>
      <c r="G116" s="773"/>
      <c r="H116" s="773"/>
      <c r="I116" s="775"/>
      <c r="J116" s="763"/>
      <c r="K116" s="763"/>
      <c r="L116" s="763"/>
      <c r="M116" s="763"/>
      <c r="N116" s="763"/>
      <c r="O116" s="763"/>
      <c r="P116" s="763"/>
      <c r="Q116" s="766">
        <f t="shared" ref="Q116" si="28">SUM(I116:O116)</f>
        <v>0</v>
      </c>
    </row>
    <row r="117" spans="1:17">
      <c r="A117" s="727"/>
      <c r="B117" s="769"/>
      <c r="C117" s="771"/>
      <c r="D117" s="44"/>
      <c r="E117" s="107"/>
      <c r="F117" s="773"/>
      <c r="G117" s="773"/>
      <c r="H117" s="773"/>
      <c r="I117" s="775"/>
      <c r="J117" s="764"/>
      <c r="K117" s="764"/>
      <c r="L117" s="764"/>
      <c r="M117" s="764"/>
      <c r="N117" s="764"/>
      <c r="O117" s="764"/>
      <c r="P117" s="764"/>
      <c r="Q117" s="717"/>
    </row>
    <row r="118" spans="1:17">
      <c r="A118" s="727"/>
      <c r="B118" s="769"/>
      <c r="C118" s="771"/>
      <c r="D118" s="108"/>
      <c r="E118" s="109"/>
      <c r="F118" s="773"/>
      <c r="G118" s="773"/>
      <c r="H118" s="773"/>
      <c r="I118" s="775"/>
      <c r="J118" s="764"/>
      <c r="K118" s="764"/>
      <c r="L118" s="764"/>
      <c r="M118" s="764"/>
      <c r="N118" s="764"/>
      <c r="O118" s="764"/>
      <c r="P118" s="764"/>
      <c r="Q118" s="717"/>
    </row>
    <row r="119" spans="1:17">
      <c r="A119" s="727"/>
      <c r="B119" s="769"/>
      <c r="C119" s="771"/>
      <c r="D119" s="249"/>
      <c r="E119" s="250"/>
      <c r="F119" s="773"/>
      <c r="G119" s="773"/>
      <c r="H119" s="773"/>
      <c r="I119" s="775"/>
      <c r="J119" s="763"/>
      <c r="K119" s="763"/>
      <c r="L119" s="763"/>
      <c r="M119" s="763"/>
      <c r="N119" s="763"/>
      <c r="O119" s="763"/>
      <c r="P119" s="763"/>
      <c r="Q119" s="766">
        <f t="shared" ref="Q119" si="29">SUM(I119:O119)</f>
        <v>0</v>
      </c>
    </row>
    <row r="120" spans="1:17">
      <c r="A120" s="727"/>
      <c r="B120" s="769"/>
      <c r="C120" s="771"/>
      <c r="D120" s="44"/>
      <c r="E120" s="107"/>
      <c r="F120" s="773"/>
      <c r="G120" s="773"/>
      <c r="H120" s="773"/>
      <c r="I120" s="775"/>
      <c r="J120" s="764"/>
      <c r="K120" s="764"/>
      <c r="L120" s="764"/>
      <c r="M120" s="764"/>
      <c r="N120" s="764"/>
      <c r="O120" s="764"/>
      <c r="P120" s="764"/>
      <c r="Q120" s="717"/>
    </row>
    <row r="121" spans="1:17">
      <c r="A121" s="727"/>
      <c r="B121" s="769"/>
      <c r="C121" s="771"/>
      <c r="D121" s="108"/>
      <c r="E121" s="109"/>
      <c r="F121" s="773"/>
      <c r="G121" s="773"/>
      <c r="H121" s="773"/>
      <c r="I121" s="775"/>
      <c r="J121" s="764"/>
      <c r="K121" s="764"/>
      <c r="L121" s="764"/>
      <c r="M121" s="764"/>
      <c r="N121" s="764"/>
      <c r="O121" s="764"/>
      <c r="P121" s="764"/>
      <c r="Q121" s="717"/>
    </row>
    <row r="122" spans="1:17">
      <c r="A122" s="727"/>
      <c r="B122" s="769"/>
      <c r="C122" s="771"/>
      <c r="D122" s="249"/>
      <c r="E122" s="250"/>
      <c r="F122" s="773"/>
      <c r="G122" s="773"/>
      <c r="H122" s="773"/>
      <c r="I122" s="775"/>
      <c r="J122" s="763"/>
      <c r="K122" s="763"/>
      <c r="L122" s="763"/>
      <c r="M122" s="763"/>
      <c r="N122" s="763"/>
      <c r="O122" s="763"/>
      <c r="P122" s="763"/>
      <c r="Q122" s="766">
        <f t="shared" ref="Q122" si="30">SUM(I122:O122)</f>
        <v>0</v>
      </c>
    </row>
    <row r="123" spans="1:17">
      <c r="A123" s="727"/>
      <c r="B123" s="769"/>
      <c r="C123" s="771"/>
      <c r="D123" s="44"/>
      <c r="E123" s="107"/>
      <c r="F123" s="773"/>
      <c r="G123" s="773"/>
      <c r="H123" s="773"/>
      <c r="I123" s="775"/>
      <c r="J123" s="764"/>
      <c r="K123" s="764"/>
      <c r="L123" s="764"/>
      <c r="M123" s="764"/>
      <c r="N123" s="764"/>
      <c r="O123" s="764"/>
      <c r="P123" s="764"/>
      <c r="Q123" s="717"/>
    </row>
    <row r="124" spans="1:17" ht="15.75" thickBot="1">
      <c r="A124" s="768"/>
      <c r="B124" s="770"/>
      <c r="C124" s="772"/>
      <c r="D124" s="294"/>
      <c r="E124" s="295"/>
      <c r="F124" s="774"/>
      <c r="G124" s="774"/>
      <c r="H124" s="774"/>
      <c r="I124" s="776"/>
      <c r="J124" s="765"/>
      <c r="K124" s="765"/>
      <c r="L124" s="765"/>
      <c r="M124" s="765"/>
      <c r="N124" s="765"/>
      <c r="O124" s="765"/>
      <c r="P124" s="765"/>
      <c r="Q124" s="767"/>
    </row>
    <row r="125" spans="1:17" ht="18.75" customHeight="1" thickBot="1">
      <c r="A125" s="777" t="s">
        <v>27</v>
      </c>
      <c r="B125" s="778"/>
      <c r="C125" s="778"/>
      <c r="D125" s="778"/>
      <c r="E125" s="778"/>
      <c r="F125" s="778"/>
      <c r="G125" s="778"/>
      <c r="H125" s="778"/>
      <c r="I125" s="778"/>
      <c r="J125" s="778"/>
      <c r="K125" s="778"/>
      <c r="L125" s="778"/>
      <c r="M125" s="778"/>
      <c r="N125" s="778"/>
      <c r="O125" s="778"/>
      <c r="P125" s="778"/>
      <c r="Q125" s="779"/>
    </row>
    <row r="126" spans="1:17" ht="19.5" customHeight="1">
      <c r="A126" s="726"/>
      <c r="B126" s="780"/>
      <c r="C126" s="781"/>
      <c r="D126" s="292"/>
      <c r="E126" s="293"/>
      <c r="F126" s="782">
        <v>0.47916666666666669</v>
      </c>
      <c r="G126" s="782">
        <v>0.56319444444444444</v>
      </c>
      <c r="H126" s="782">
        <f>G126-F126</f>
        <v>8.4027777777777757E-2</v>
      </c>
      <c r="I126" s="784">
        <v>40</v>
      </c>
      <c r="J126" s="785">
        <v>80</v>
      </c>
      <c r="K126" s="785">
        <v>120</v>
      </c>
      <c r="L126" s="785">
        <v>400</v>
      </c>
      <c r="M126" s="785">
        <v>-10</v>
      </c>
      <c r="N126" s="785">
        <v>-15</v>
      </c>
      <c r="O126" s="785">
        <v>60</v>
      </c>
      <c r="P126" s="785">
        <v>8</v>
      </c>
      <c r="Q126" s="716">
        <f>SUM(I126:O126)</f>
        <v>675</v>
      </c>
    </row>
    <row r="127" spans="1:17">
      <c r="A127" s="727"/>
      <c r="B127" s="769"/>
      <c r="C127" s="771"/>
      <c r="D127" s="44"/>
      <c r="E127" s="107"/>
      <c r="F127" s="783"/>
      <c r="G127" s="783"/>
      <c r="H127" s="783"/>
      <c r="I127" s="775"/>
      <c r="J127" s="764"/>
      <c r="K127" s="764"/>
      <c r="L127" s="764"/>
      <c r="M127" s="764"/>
      <c r="N127" s="764"/>
      <c r="O127" s="764"/>
      <c r="P127" s="764"/>
      <c r="Q127" s="717"/>
    </row>
    <row r="128" spans="1:17">
      <c r="A128" s="727"/>
      <c r="B128" s="769"/>
      <c r="C128" s="771"/>
      <c r="D128" s="108"/>
      <c r="E128" s="109"/>
      <c r="F128" s="783"/>
      <c r="G128" s="783"/>
      <c r="H128" s="783"/>
      <c r="I128" s="775"/>
      <c r="J128" s="764"/>
      <c r="K128" s="764"/>
      <c r="L128" s="764"/>
      <c r="M128" s="764"/>
      <c r="N128" s="764"/>
      <c r="O128" s="764"/>
      <c r="P128" s="764"/>
      <c r="Q128" s="717"/>
    </row>
    <row r="129" spans="1:17" ht="18" customHeight="1">
      <c r="A129" s="727"/>
      <c r="B129" s="769"/>
      <c r="C129" s="771"/>
      <c r="D129" s="249"/>
      <c r="E129" s="250"/>
      <c r="F129" s="773">
        <v>0.45833333333333331</v>
      </c>
      <c r="G129" s="773">
        <v>0.52083333333333337</v>
      </c>
      <c r="H129" s="773">
        <v>6.25E-2</v>
      </c>
      <c r="I129" s="775"/>
      <c r="J129" s="763"/>
      <c r="K129" s="763"/>
      <c r="L129" s="763"/>
      <c r="M129" s="763"/>
      <c r="N129" s="763"/>
      <c r="O129" s="763"/>
      <c r="P129" s="763"/>
      <c r="Q129" s="766">
        <f t="shared" ref="Q129" si="31">SUM(I129:O129)</f>
        <v>0</v>
      </c>
    </row>
    <row r="130" spans="1:17">
      <c r="A130" s="727"/>
      <c r="B130" s="769"/>
      <c r="C130" s="771"/>
      <c r="D130" s="44"/>
      <c r="E130" s="107"/>
      <c r="F130" s="773"/>
      <c r="G130" s="773"/>
      <c r="H130" s="773"/>
      <c r="I130" s="775"/>
      <c r="J130" s="764"/>
      <c r="K130" s="764"/>
      <c r="L130" s="764"/>
      <c r="M130" s="764"/>
      <c r="N130" s="764"/>
      <c r="O130" s="764"/>
      <c r="P130" s="764"/>
      <c r="Q130" s="717"/>
    </row>
    <row r="131" spans="1:17">
      <c r="A131" s="727"/>
      <c r="B131" s="769"/>
      <c r="C131" s="771"/>
      <c r="D131" s="108"/>
      <c r="E131" s="109"/>
      <c r="F131" s="773"/>
      <c r="G131" s="773"/>
      <c r="H131" s="773"/>
      <c r="I131" s="775"/>
      <c r="J131" s="764"/>
      <c r="K131" s="764"/>
      <c r="L131" s="764"/>
      <c r="M131" s="764"/>
      <c r="N131" s="764"/>
      <c r="O131" s="764"/>
      <c r="P131" s="764"/>
      <c r="Q131" s="717"/>
    </row>
    <row r="132" spans="1:17" ht="17.25" customHeight="1">
      <c r="A132" s="727"/>
      <c r="B132" s="769"/>
      <c r="C132" s="771"/>
      <c r="D132" s="249"/>
      <c r="E132" s="250"/>
      <c r="F132" s="773"/>
      <c r="G132" s="773"/>
      <c r="H132" s="773"/>
      <c r="I132" s="775"/>
      <c r="J132" s="763"/>
      <c r="K132" s="763"/>
      <c r="L132" s="763"/>
      <c r="M132" s="763"/>
      <c r="N132" s="763"/>
      <c r="O132" s="763"/>
      <c r="P132" s="763"/>
      <c r="Q132" s="766">
        <f t="shared" ref="Q132" si="32">SUM(I132:O132)</f>
        <v>0</v>
      </c>
    </row>
    <row r="133" spans="1:17">
      <c r="A133" s="727"/>
      <c r="B133" s="769"/>
      <c r="C133" s="771"/>
      <c r="D133" s="44"/>
      <c r="E133" s="107"/>
      <c r="F133" s="773"/>
      <c r="G133" s="773"/>
      <c r="H133" s="773"/>
      <c r="I133" s="775"/>
      <c r="J133" s="764"/>
      <c r="K133" s="764"/>
      <c r="L133" s="764"/>
      <c r="M133" s="764"/>
      <c r="N133" s="764"/>
      <c r="O133" s="764"/>
      <c r="P133" s="764"/>
      <c r="Q133" s="717"/>
    </row>
    <row r="134" spans="1:17">
      <c r="A134" s="727"/>
      <c r="B134" s="769"/>
      <c r="C134" s="771"/>
      <c r="D134" s="108"/>
      <c r="E134" s="109"/>
      <c r="F134" s="773"/>
      <c r="G134" s="773"/>
      <c r="H134" s="773"/>
      <c r="I134" s="775"/>
      <c r="J134" s="764"/>
      <c r="K134" s="764"/>
      <c r="L134" s="764"/>
      <c r="M134" s="764"/>
      <c r="N134" s="764"/>
      <c r="O134" s="764"/>
      <c r="P134" s="764"/>
      <c r="Q134" s="717"/>
    </row>
    <row r="135" spans="1:17" ht="15.75" customHeight="1">
      <c r="A135" s="727"/>
      <c r="B135" s="769"/>
      <c r="C135" s="771"/>
      <c r="D135" s="249"/>
      <c r="E135" s="250"/>
      <c r="F135" s="773"/>
      <c r="G135" s="773"/>
      <c r="H135" s="773"/>
      <c r="I135" s="775"/>
      <c r="J135" s="763"/>
      <c r="K135" s="763"/>
      <c r="L135" s="763"/>
      <c r="M135" s="763"/>
      <c r="N135" s="763"/>
      <c r="O135" s="763"/>
      <c r="P135" s="763"/>
      <c r="Q135" s="766">
        <f t="shared" ref="Q135" si="33">SUM(I135:O135)</f>
        <v>0</v>
      </c>
    </row>
    <row r="136" spans="1:17">
      <c r="A136" s="727"/>
      <c r="B136" s="769"/>
      <c r="C136" s="771"/>
      <c r="D136" s="44"/>
      <c r="E136" s="107"/>
      <c r="F136" s="773"/>
      <c r="G136" s="773"/>
      <c r="H136" s="773"/>
      <c r="I136" s="775"/>
      <c r="J136" s="764"/>
      <c r="K136" s="764"/>
      <c r="L136" s="764"/>
      <c r="M136" s="764"/>
      <c r="N136" s="764"/>
      <c r="O136" s="764"/>
      <c r="P136" s="764"/>
      <c r="Q136" s="717"/>
    </row>
    <row r="137" spans="1:17">
      <c r="A137" s="727"/>
      <c r="B137" s="769"/>
      <c r="C137" s="771"/>
      <c r="D137" s="108"/>
      <c r="E137" s="109"/>
      <c r="F137" s="773"/>
      <c r="G137" s="773"/>
      <c r="H137" s="773"/>
      <c r="I137" s="775"/>
      <c r="J137" s="764"/>
      <c r="K137" s="764"/>
      <c r="L137" s="764"/>
      <c r="M137" s="764"/>
      <c r="N137" s="764"/>
      <c r="O137" s="764"/>
      <c r="P137" s="764"/>
      <c r="Q137" s="717"/>
    </row>
    <row r="138" spans="1:17">
      <c r="A138" s="727"/>
      <c r="B138" s="769"/>
      <c r="C138" s="771"/>
      <c r="D138" s="249"/>
      <c r="E138" s="250"/>
      <c r="F138" s="773"/>
      <c r="G138" s="773"/>
      <c r="H138" s="773"/>
      <c r="I138" s="775"/>
      <c r="J138" s="763"/>
      <c r="K138" s="763"/>
      <c r="L138" s="763"/>
      <c r="M138" s="763"/>
      <c r="N138" s="763"/>
      <c r="O138" s="763"/>
      <c r="P138" s="763"/>
      <c r="Q138" s="766">
        <f t="shared" ref="Q138" si="34">SUM(I138:O138)</f>
        <v>0</v>
      </c>
    </row>
    <row r="139" spans="1:17">
      <c r="A139" s="727"/>
      <c r="B139" s="769"/>
      <c r="C139" s="771"/>
      <c r="D139" s="44"/>
      <c r="E139" s="107"/>
      <c r="F139" s="773"/>
      <c r="G139" s="773"/>
      <c r="H139" s="773"/>
      <c r="I139" s="775"/>
      <c r="J139" s="764"/>
      <c r="K139" s="764"/>
      <c r="L139" s="764"/>
      <c r="M139" s="764"/>
      <c r="N139" s="764"/>
      <c r="O139" s="764"/>
      <c r="P139" s="764"/>
      <c r="Q139" s="717"/>
    </row>
    <row r="140" spans="1:17" ht="15.75" thickBot="1">
      <c r="A140" s="768"/>
      <c r="B140" s="770"/>
      <c r="C140" s="772"/>
      <c r="D140" s="294"/>
      <c r="E140" s="295"/>
      <c r="F140" s="774"/>
      <c r="G140" s="774"/>
      <c r="H140" s="774"/>
      <c r="I140" s="776"/>
      <c r="J140" s="765"/>
      <c r="K140" s="765"/>
      <c r="L140" s="765"/>
      <c r="M140" s="765"/>
      <c r="N140" s="765"/>
      <c r="O140" s="765"/>
      <c r="P140" s="765"/>
      <c r="Q140" s="767"/>
    </row>
    <row r="141" spans="1:17">
      <c r="A141" s="727"/>
      <c r="B141" s="769"/>
      <c r="C141" s="771"/>
      <c r="D141" s="249"/>
      <c r="E141" s="250"/>
      <c r="F141" s="773"/>
      <c r="G141" s="773"/>
      <c r="H141" s="773"/>
      <c r="I141" s="775"/>
      <c r="J141" s="763"/>
      <c r="K141" s="763"/>
      <c r="L141" s="763"/>
      <c r="M141" s="763"/>
      <c r="N141" s="763"/>
      <c r="O141" s="763"/>
      <c r="P141" s="763"/>
      <c r="Q141" s="766">
        <f t="shared" ref="Q141" si="35">SUM(I141:O141)</f>
        <v>0</v>
      </c>
    </row>
    <row r="142" spans="1:17">
      <c r="A142" s="727"/>
      <c r="B142" s="769"/>
      <c r="C142" s="771"/>
      <c r="D142" s="44"/>
      <c r="E142" s="107"/>
      <c r="F142" s="773"/>
      <c r="G142" s="773"/>
      <c r="H142" s="773"/>
      <c r="I142" s="775"/>
      <c r="J142" s="764"/>
      <c r="K142" s="764"/>
      <c r="L142" s="764"/>
      <c r="M142" s="764"/>
      <c r="N142" s="764"/>
      <c r="O142" s="764"/>
      <c r="P142" s="764"/>
      <c r="Q142" s="717"/>
    </row>
    <row r="143" spans="1:17">
      <c r="A143" s="727"/>
      <c r="B143" s="769"/>
      <c r="C143" s="771"/>
      <c r="D143" s="108"/>
      <c r="E143" s="109"/>
      <c r="F143" s="773"/>
      <c r="G143" s="773"/>
      <c r="H143" s="773"/>
      <c r="I143" s="775"/>
      <c r="J143" s="764"/>
      <c r="K143" s="764"/>
      <c r="L143" s="764"/>
      <c r="M143" s="764"/>
      <c r="N143" s="764"/>
      <c r="O143" s="764"/>
      <c r="P143" s="764"/>
      <c r="Q143" s="717"/>
    </row>
    <row r="144" spans="1:17">
      <c r="A144" s="727"/>
      <c r="B144" s="769"/>
      <c r="C144" s="771"/>
      <c r="D144" s="249"/>
      <c r="E144" s="250"/>
      <c r="F144" s="773"/>
      <c r="G144" s="773"/>
      <c r="H144" s="773"/>
      <c r="I144" s="775"/>
      <c r="J144" s="763"/>
      <c r="K144" s="763"/>
      <c r="L144" s="763"/>
      <c r="M144" s="763"/>
      <c r="N144" s="763"/>
      <c r="O144" s="763"/>
      <c r="P144" s="763"/>
      <c r="Q144" s="766">
        <f t="shared" ref="Q144" si="36">SUM(I144:O144)</f>
        <v>0</v>
      </c>
    </row>
    <row r="145" spans="1:17">
      <c r="A145" s="727"/>
      <c r="B145" s="769"/>
      <c r="C145" s="771"/>
      <c r="D145" s="44"/>
      <c r="E145" s="107"/>
      <c r="F145" s="773"/>
      <c r="G145" s="773"/>
      <c r="H145" s="773"/>
      <c r="I145" s="775"/>
      <c r="J145" s="764"/>
      <c r="K145" s="764"/>
      <c r="L145" s="764"/>
      <c r="M145" s="764"/>
      <c r="N145" s="764"/>
      <c r="O145" s="764"/>
      <c r="P145" s="764"/>
      <c r="Q145" s="717"/>
    </row>
    <row r="146" spans="1:17">
      <c r="A146" s="727"/>
      <c r="B146" s="769"/>
      <c r="C146" s="771"/>
      <c r="D146" s="108"/>
      <c r="E146" s="109"/>
      <c r="F146" s="773"/>
      <c r="G146" s="773"/>
      <c r="H146" s="773"/>
      <c r="I146" s="775"/>
      <c r="J146" s="764"/>
      <c r="K146" s="764"/>
      <c r="L146" s="764"/>
      <c r="M146" s="764"/>
      <c r="N146" s="764"/>
      <c r="O146" s="764"/>
      <c r="P146" s="764"/>
      <c r="Q146" s="717"/>
    </row>
    <row r="147" spans="1:17">
      <c r="A147" s="727"/>
      <c r="B147" s="769"/>
      <c r="C147" s="771"/>
      <c r="D147" s="249"/>
      <c r="E147" s="250"/>
      <c r="F147" s="773"/>
      <c r="G147" s="773"/>
      <c r="H147" s="773"/>
      <c r="I147" s="775"/>
      <c r="J147" s="763"/>
      <c r="K147" s="763"/>
      <c r="L147" s="763"/>
      <c r="M147" s="763"/>
      <c r="N147" s="763"/>
      <c r="O147" s="763"/>
      <c r="P147" s="763"/>
      <c r="Q147" s="766">
        <f t="shared" ref="Q147" si="37">SUM(I147:O147)</f>
        <v>0</v>
      </c>
    </row>
    <row r="148" spans="1:17">
      <c r="A148" s="727"/>
      <c r="B148" s="769"/>
      <c r="C148" s="771"/>
      <c r="D148" s="44"/>
      <c r="E148" s="107"/>
      <c r="F148" s="773"/>
      <c r="G148" s="773"/>
      <c r="H148" s="773"/>
      <c r="I148" s="775"/>
      <c r="J148" s="764"/>
      <c r="K148" s="764"/>
      <c r="L148" s="764"/>
      <c r="M148" s="764"/>
      <c r="N148" s="764"/>
      <c r="O148" s="764"/>
      <c r="P148" s="764"/>
      <c r="Q148" s="717"/>
    </row>
    <row r="149" spans="1:17" ht="15.75" thickBot="1">
      <c r="A149" s="768"/>
      <c r="B149" s="770"/>
      <c r="C149" s="772"/>
      <c r="D149" s="294"/>
      <c r="E149" s="295"/>
      <c r="F149" s="774"/>
      <c r="G149" s="774"/>
      <c r="H149" s="774"/>
      <c r="I149" s="776"/>
      <c r="J149" s="765"/>
      <c r="K149" s="765"/>
      <c r="L149" s="765"/>
      <c r="M149" s="765"/>
      <c r="N149" s="765"/>
      <c r="O149" s="765"/>
      <c r="P149" s="765"/>
      <c r="Q149" s="767"/>
    </row>
  </sheetData>
  <mergeCells count="700">
    <mergeCell ref="M132:M134"/>
    <mergeCell ref="A135:A137"/>
    <mergeCell ref="B135:B137"/>
    <mergeCell ref="C135:C137"/>
    <mergeCell ref="F135:F137"/>
    <mergeCell ref="G135:G137"/>
    <mergeCell ref="A132:A134"/>
    <mergeCell ref="B132:B134"/>
    <mergeCell ref="C132:C134"/>
    <mergeCell ref="F132:F134"/>
    <mergeCell ref="G132:G134"/>
    <mergeCell ref="H132:H134"/>
    <mergeCell ref="H135:H137"/>
    <mergeCell ref="I135:I137"/>
    <mergeCell ref="J135:J137"/>
    <mergeCell ref="K135:K137"/>
    <mergeCell ref="L135:L137"/>
    <mergeCell ref="M135:M137"/>
    <mergeCell ref="I132:I134"/>
    <mergeCell ref="J132:J134"/>
    <mergeCell ref="K132:K134"/>
    <mergeCell ref="L132:L134"/>
    <mergeCell ref="K129:K131"/>
    <mergeCell ref="L129:L131"/>
    <mergeCell ref="M129:M131"/>
    <mergeCell ref="I126:I128"/>
    <mergeCell ref="J126:J128"/>
    <mergeCell ref="K126:K128"/>
    <mergeCell ref="L126:L128"/>
    <mergeCell ref="M126:M128"/>
    <mergeCell ref="A129:A131"/>
    <mergeCell ref="B129:B131"/>
    <mergeCell ref="C129:C131"/>
    <mergeCell ref="F129:F131"/>
    <mergeCell ref="G129:G131"/>
    <mergeCell ref="A126:A128"/>
    <mergeCell ref="B126:B128"/>
    <mergeCell ref="C126:C128"/>
    <mergeCell ref="F126:F128"/>
    <mergeCell ref="G126:G128"/>
    <mergeCell ref="H126:H128"/>
    <mergeCell ref="H129:H131"/>
    <mergeCell ref="I129:I131"/>
    <mergeCell ref="J129:J131"/>
    <mergeCell ref="K119:K121"/>
    <mergeCell ref="L119:L121"/>
    <mergeCell ref="M119:M121"/>
    <mergeCell ref="I116:I118"/>
    <mergeCell ref="J116:J118"/>
    <mergeCell ref="K116:K118"/>
    <mergeCell ref="L116:L118"/>
    <mergeCell ref="M116:M118"/>
    <mergeCell ref="A119:A121"/>
    <mergeCell ref="B119:B121"/>
    <mergeCell ref="C119:C121"/>
    <mergeCell ref="F119:F121"/>
    <mergeCell ref="G119:G121"/>
    <mergeCell ref="A116:A118"/>
    <mergeCell ref="B116:B118"/>
    <mergeCell ref="C116:C118"/>
    <mergeCell ref="F116:F118"/>
    <mergeCell ref="G116:G118"/>
    <mergeCell ref="H116:H118"/>
    <mergeCell ref="H119:H121"/>
    <mergeCell ref="I119:I121"/>
    <mergeCell ref="J119:J121"/>
    <mergeCell ref="K113:K115"/>
    <mergeCell ref="L113:L115"/>
    <mergeCell ref="M113:M115"/>
    <mergeCell ref="I110:I112"/>
    <mergeCell ref="J110:J112"/>
    <mergeCell ref="K110:K112"/>
    <mergeCell ref="L110:L112"/>
    <mergeCell ref="M110:M112"/>
    <mergeCell ref="A113:A115"/>
    <mergeCell ref="B113:B115"/>
    <mergeCell ref="C113:C115"/>
    <mergeCell ref="F113:F115"/>
    <mergeCell ref="G113:G115"/>
    <mergeCell ref="A110:A112"/>
    <mergeCell ref="B110:B112"/>
    <mergeCell ref="C110:C112"/>
    <mergeCell ref="F110:F112"/>
    <mergeCell ref="G110:G112"/>
    <mergeCell ref="H110:H112"/>
    <mergeCell ref="H113:H115"/>
    <mergeCell ref="I113:I115"/>
    <mergeCell ref="J113:J115"/>
    <mergeCell ref="L94:L96"/>
    <mergeCell ref="M94:M96"/>
    <mergeCell ref="K103:K105"/>
    <mergeCell ref="L103:L105"/>
    <mergeCell ref="M103:M105"/>
    <mergeCell ref="I100:I102"/>
    <mergeCell ref="J100:J102"/>
    <mergeCell ref="K100:K102"/>
    <mergeCell ref="L100:L102"/>
    <mergeCell ref="M100:M102"/>
    <mergeCell ref="K97:K99"/>
    <mergeCell ref="L97:L99"/>
    <mergeCell ref="M97:M99"/>
    <mergeCell ref="H100:H102"/>
    <mergeCell ref="H103:H105"/>
    <mergeCell ref="I103:I105"/>
    <mergeCell ref="J103:J105"/>
    <mergeCell ref="A97:A99"/>
    <mergeCell ref="B97:B99"/>
    <mergeCell ref="C97:C99"/>
    <mergeCell ref="F97:F99"/>
    <mergeCell ref="G97:G99"/>
    <mergeCell ref="H97:H99"/>
    <mergeCell ref="I97:I99"/>
    <mergeCell ref="J97:J99"/>
    <mergeCell ref="A103:A105"/>
    <mergeCell ref="B103:B105"/>
    <mergeCell ref="C103:C105"/>
    <mergeCell ref="F103:F105"/>
    <mergeCell ref="G103:G105"/>
    <mergeCell ref="A100:A102"/>
    <mergeCell ref="B100:B102"/>
    <mergeCell ref="C100:C102"/>
    <mergeCell ref="F100:F102"/>
    <mergeCell ref="G100:G102"/>
    <mergeCell ref="A94:A96"/>
    <mergeCell ref="B94:B96"/>
    <mergeCell ref="C94:C96"/>
    <mergeCell ref="F94:F96"/>
    <mergeCell ref="G94:G96"/>
    <mergeCell ref="H94:H96"/>
    <mergeCell ref="I94:I96"/>
    <mergeCell ref="J94:J96"/>
    <mergeCell ref="K94:K96"/>
    <mergeCell ref="L88:L90"/>
    <mergeCell ref="M88:M90"/>
    <mergeCell ref="A91:A93"/>
    <mergeCell ref="B91:B93"/>
    <mergeCell ref="C91:C93"/>
    <mergeCell ref="F91:F93"/>
    <mergeCell ref="G91:G93"/>
    <mergeCell ref="H91:H93"/>
    <mergeCell ref="I91:I93"/>
    <mergeCell ref="A88:A90"/>
    <mergeCell ref="B88:B90"/>
    <mergeCell ref="C88:C90"/>
    <mergeCell ref="F88:F90"/>
    <mergeCell ref="G88:G90"/>
    <mergeCell ref="H88:H90"/>
    <mergeCell ref="I88:I90"/>
    <mergeCell ref="J88:J90"/>
    <mergeCell ref="K88:K90"/>
    <mergeCell ref="J91:J93"/>
    <mergeCell ref="K91:K93"/>
    <mergeCell ref="L91:L93"/>
    <mergeCell ref="M91:M93"/>
    <mergeCell ref="A78:A80"/>
    <mergeCell ref="B78:B80"/>
    <mergeCell ref="C78:C80"/>
    <mergeCell ref="F78:F80"/>
    <mergeCell ref="G78:G80"/>
    <mergeCell ref="H78:H80"/>
    <mergeCell ref="L78:L80"/>
    <mergeCell ref="M78:M80"/>
    <mergeCell ref="A85:A87"/>
    <mergeCell ref="B85:B87"/>
    <mergeCell ref="C85:C87"/>
    <mergeCell ref="F85:F87"/>
    <mergeCell ref="G85:G87"/>
    <mergeCell ref="H85:H87"/>
    <mergeCell ref="I85:I87"/>
    <mergeCell ref="J85:J87"/>
    <mergeCell ref="K85:K87"/>
    <mergeCell ref="L85:L87"/>
    <mergeCell ref="M85:M87"/>
    <mergeCell ref="A81:A83"/>
    <mergeCell ref="B81:B83"/>
    <mergeCell ref="C81:C83"/>
    <mergeCell ref="F81:F83"/>
    <mergeCell ref="G81:G83"/>
    <mergeCell ref="A75:A77"/>
    <mergeCell ref="B75:B77"/>
    <mergeCell ref="C75:C77"/>
    <mergeCell ref="F75:F77"/>
    <mergeCell ref="G75:G77"/>
    <mergeCell ref="H75:H77"/>
    <mergeCell ref="I75:I77"/>
    <mergeCell ref="A72:A74"/>
    <mergeCell ref="B72:B74"/>
    <mergeCell ref="C72:C74"/>
    <mergeCell ref="F72:F74"/>
    <mergeCell ref="G72:G74"/>
    <mergeCell ref="H72:H74"/>
    <mergeCell ref="I72:I74"/>
    <mergeCell ref="C65:C67"/>
    <mergeCell ref="F65:F67"/>
    <mergeCell ref="G65:G67"/>
    <mergeCell ref="H65:H67"/>
    <mergeCell ref="I65:I67"/>
    <mergeCell ref="J65:J67"/>
    <mergeCell ref="K65:K67"/>
    <mergeCell ref="M81:M83"/>
    <mergeCell ref="I78:I80"/>
    <mergeCell ref="J78:J80"/>
    <mergeCell ref="K78:K80"/>
    <mergeCell ref="L72:L74"/>
    <mergeCell ref="M72:M74"/>
    <mergeCell ref="J72:J74"/>
    <mergeCell ref="K72:K74"/>
    <mergeCell ref="J75:J77"/>
    <mergeCell ref="K75:K77"/>
    <mergeCell ref="L75:L77"/>
    <mergeCell ref="M75:M77"/>
    <mergeCell ref="H81:H83"/>
    <mergeCell ref="I81:I83"/>
    <mergeCell ref="J81:J83"/>
    <mergeCell ref="K81:K83"/>
    <mergeCell ref="L81:L83"/>
    <mergeCell ref="A62:A64"/>
    <mergeCell ref="B62:B64"/>
    <mergeCell ref="C62:C64"/>
    <mergeCell ref="F62:F64"/>
    <mergeCell ref="G62:G64"/>
    <mergeCell ref="H62:H64"/>
    <mergeCell ref="L62:L64"/>
    <mergeCell ref="M62:M64"/>
    <mergeCell ref="I62:I64"/>
    <mergeCell ref="J62:J64"/>
    <mergeCell ref="K62:K64"/>
    <mergeCell ref="L56:L58"/>
    <mergeCell ref="M56:M58"/>
    <mergeCell ref="A59:A61"/>
    <mergeCell ref="B59:B61"/>
    <mergeCell ref="C59:C61"/>
    <mergeCell ref="F59:F61"/>
    <mergeCell ref="G59:G61"/>
    <mergeCell ref="H59:H61"/>
    <mergeCell ref="I59:I61"/>
    <mergeCell ref="A56:A58"/>
    <mergeCell ref="B56:B58"/>
    <mergeCell ref="C56:C58"/>
    <mergeCell ref="F56:F58"/>
    <mergeCell ref="G56:G58"/>
    <mergeCell ref="H56:H58"/>
    <mergeCell ref="I56:I58"/>
    <mergeCell ref="J56:J58"/>
    <mergeCell ref="K56:K58"/>
    <mergeCell ref="J59:J61"/>
    <mergeCell ref="K59:K61"/>
    <mergeCell ref="L59:L61"/>
    <mergeCell ref="M59:M61"/>
    <mergeCell ref="A46:A48"/>
    <mergeCell ref="B46:B48"/>
    <mergeCell ref="C46:C48"/>
    <mergeCell ref="F46:F48"/>
    <mergeCell ref="G46:G48"/>
    <mergeCell ref="H46:H48"/>
    <mergeCell ref="L46:L48"/>
    <mergeCell ref="M46:M48"/>
    <mergeCell ref="A53:A55"/>
    <mergeCell ref="B53:B55"/>
    <mergeCell ref="C53:C55"/>
    <mergeCell ref="F53:F55"/>
    <mergeCell ref="G53:G55"/>
    <mergeCell ref="H53:H55"/>
    <mergeCell ref="I53:I55"/>
    <mergeCell ref="J53:J55"/>
    <mergeCell ref="K53:K55"/>
    <mergeCell ref="L53:L55"/>
    <mergeCell ref="M53:M55"/>
    <mergeCell ref="A49:A51"/>
    <mergeCell ref="B49:B51"/>
    <mergeCell ref="C49:C51"/>
    <mergeCell ref="F49:F51"/>
    <mergeCell ref="G49:G51"/>
    <mergeCell ref="A43:A45"/>
    <mergeCell ref="B43:B45"/>
    <mergeCell ref="C43:C45"/>
    <mergeCell ref="F43:F45"/>
    <mergeCell ref="G43:G45"/>
    <mergeCell ref="H43:H45"/>
    <mergeCell ref="I43:I45"/>
    <mergeCell ref="A40:A42"/>
    <mergeCell ref="B40:B42"/>
    <mergeCell ref="C40:C42"/>
    <mergeCell ref="F40:F42"/>
    <mergeCell ref="G40:G42"/>
    <mergeCell ref="H40:H42"/>
    <mergeCell ref="I40:I42"/>
    <mergeCell ref="F33:F35"/>
    <mergeCell ref="G33:G35"/>
    <mergeCell ref="H33:H35"/>
    <mergeCell ref="I33:I35"/>
    <mergeCell ref="J33:J35"/>
    <mergeCell ref="K33:K35"/>
    <mergeCell ref="L33:L35"/>
    <mergeCell ref="L49:L51"/>
    <mergeCell ref="M49:M51"/>
    <mergeCell ref="I46:I48"/>
    <mergeCell ref="J46:J48"/>
    <mergeCell ref="K46:K48"/>
    <mergeCell ref="L40:L42"/>
    <mergeCell ref="M40:M42"/>
    <mergeCell ref="J40:J42"/>
    <mergeCell ref="K40:K42"/>
    <mergeCell ref="J43:J45"/>
    <mergeCell ref="K43:K45"/>
    <mergeCell ref="L43:L45"/>
    <mergeCell ref="M43:M45"/>
    <mergeCell ref="H49:H51"/>
    <mergeCell ref="I49:I51"/>
    <mergeCell ref="J49:J51"/>
    <mergeCell ref="K49:K51"/>
    <mergeCell ref="A30:A32"/>
    <mergeCell ref="B30:B32"/>
    <mergeCell ref="C30:C32"/>
    <mergeCell ref="F30:F32"/>
    <mergeCell ref="G30:G32"/>
    <mergeCell ref="H30:H32"/>
    <mergeCell ref="L30:L32"/>
    <mergeCell ref="M30:M32"/>
    <mergeCell ref="I30:I32"/>
    <mergeCell ref="J30:J32"/>
    <mergeCell ref="K30:K32"/>
    <mergeCell ref="L24:L26"/>
    <mergeCell ref="M24:M26"/>
    <mergeCell ref="A27:A29"/>
    <mergeCell ref="B27:B29"/>
    <mergeCell ref="C27:C29"/>
    <mergeCell ref="F27:F29"/>
    <mergeCell ref="G27:G29"/>
    <mergeCell ref="H27:H29"/>
    <mergeCell ref="I27:I29"/>
    <mergeCell ref="A24:A26"/>
    <mergeCell ref="B24:B26"/>
    <mergeCell ref="C24:C26"/>
    <mergeCell ref="F24:F26"/>
    <mergeCell ref="G24:G26"/>
    <mergeCell ref="H24:H26"/>
    <mergeCell ref="I24:I26"/>
    <mergeCell ref="J24:J26"/>
    <mergeCell ref="K24:K26"/>
    <mergeCell ref="J27:J29"/>
    <mergeCell ref="K27:K29"/>
    <mergeCell ref="L27:L29"/>
    <mergeCell ref="M27:M29"/>
    <mergeCell ref="L8:L10"/>
    <mergeCell ref="M8:M10"/>
    <mergeCell ref="A17:A19"/>
    <mergeCell ref="B17:B19"/>
    <mergeCell ref="C17:C19"/>
    <mergeCell ref="F17:F19"/>
    <mergeCell ref="G17:G19"/>
    <mergeCell ref="A14:A16"/>
    <mergeCell ref="B14:B16"/>
    <mergeCell ref="C14:C16"/>
    <mergeCell ref="F14:F16"/>
    <mergeCell ref="G14:G16"/>
    <mergeCell ref="H17:H19"/>
    <mergeCell ref="I17:I19"/>
    <mergeCell ref="J17:J19"/>
    <mergeCell ref="K17:K19"/>
    <mergeCell ref="L17:L19"/>
    <mergeCell ref="M17:M19"/>
    <mergeCell ref="I14:I16"/>
    <mergeCell ref="J14:J16"/>
    <mergeCell ref="K14:K16"/>
    <mergeCell ref="L14:L16"/>
    <mergeCell ref="M14:M16"/>
    <mergeCell ref="H14:H16"/>
    <mergeCell ref="A11:A13"/>
    <mergeCell ref="B11:B13"/>
    <mergeCell ref="C11:C13"/>
    <mergeCell ref="F11:F13"/>
    <mergeCell ref="G11:G13"/>
    <mergeCell ref="J5:J7"/>
    <mergeCell ref="K5:K7"/>
    <mergeCell ref="L5:L7"/>
    <mergeCell ref="M5:M7"/>
    <mergeCell ref="A8:A10"/>
    <mergeCell ref="B8:B10"/>
    <mergeCell ref="C8:C10"/>
    <mergeCell ref="F8:F10"/>
    <mergeCell ref="G8:G10"/>
    <mergeCell ref="H8:H10"/>
    <mergeCell ref="H11:H13"/>
    <mergeCell ref="I11:I13"/>
    <mergeCell ref="J11:J13"/>
    <mergeCell ref="K11:K13"/>
    <mergeCell ref="L11:L13"/>
    <mergeCell ref="M11:M13"/>
    <mergeCell ref="I8:I10"/>
    <mergeCell ref="J8:J10"/>
    <mergeCell ref="K8:K10"/>
    <mergeCell ref="A5:A7"/>
    <mergeCell ref="B5:B7"/>
    <mergeCell ref="C5:C7"/>
    <mergeCell ref="F5:F7"/>
    <mergeCell ref="G5:G7"/>
    <mergeCell ref="H5:H7"/>
    <mergeCell ref="I5:I7"/>
    <mergeCell ref="A1:Q1"/>
    <mergeCell ref="A2:Q2"/>
    <mergeCell ref="A4:Q4"/>
    <mergeCell ref="N5:N7"/>
    <mergeCell ref="O5:O7"/>
    <mergeCell ref="P5:P7"/>
    <mergeCell ref="Q5:Q7"/>
    <mergeCell ref="N8:N10"/>
    <mergeCell ref="O8:O10"/>
    <mergeCell ref="P8:P10"/>
    <mergeCell ref="Q8:Q10"/>
    <mergeCell ref="N11:N13"/>
    <mergeCell ref="O11:O13"/>
    <mergeCell ref="P11:P13"/>
    <mergeCell ref="Q11:Q13"/>
    <mergeCell ref="N14:N16"/>
    <mergeCell ref="O14:O16"/>
    <mergeCell ref="P14:P16"/>
    <mergeCell ref="Q14:Q16"/>
    <mergeCell ref="N17:N19"/>
    <mergeCell ref="O17:O19"/>
    <mergeCell ref="P17:P19"/>
    <mergeCell ref="Q17:Q19"/>
    <mergeCell ref="A20:Q20"/>
    <mergeCell ref="N21:N23"/>
    <mergeCell ref="O21:O23"/>
    <mergeCell ref="P21:P23"/>
    <mergeCell ref="Q21:Q23"/>
    <mergeCell ref="A21:A23"/>
    <mergeCell ref="B21:B23"/>
    <mergeCell ref="C21:C23"/>
    <mergeCell ref="F21:F23"/>
    <mergeCell ref="G21:G23"/>
    <mergeCell ref="H21:H23"/>
    <mergeCell ref="I21:I23"/>
    <mergeCell ref="J21:J23"/>
    <mergeCell ref="K21:K23"/>
    <mergeCell ref="L21:L23"/>
    <mergeCell ref="M21:M23"/>
    <mergeCell ref="N24:N26"/>
    <mergeCell ref="O24:O26"/>
    <mergeCell ref="P24:P26"/>
    <mergeCell ref="Q24:Q26"/>
    <mergeCell ref="N27:N29"/>
    <mergeCell ref="O27:O29"/>
    <mergeCell ref="P27:P29"/>
    <mergeCell ref="Q27:Q29"/>
    <mergeCell ref="N30:N32"/>
    <mergeCell ref="O30:O32"/>
    <mergeCell ref="P30:P32"/>
    <mergeCell ref="Q30:Q32"/>
    <mergeCell ref="N33:N35"/>
    <mergeCell ref="O33:O35"/>
    <mergeCell ref="P33:P35"/>
    <mergeCell ref="Q33:Q35"/>
    <mergeCell ref="A36:Q36"/>
    <mergeCell ref="N37:N39"/>
    <mergeCell ref="O37:O39"/>
    <mergeCell ref="P37:P39"/>
    <mergeCell ref="Q37:Q39"/>
    <mergeCell ref="M33:M35"/>
    <mergeCell ref="A37:A39"/>
    <mergeCell ref="B37:B39"/>
    <mergeCell ref="C37:C39"/>
    <mergeCell ref="F37:F39"/>
    <mergeCell ref="G37:G39"/>
    <mergeCell ref="H37:H39"/>
    <mergeCell ref="I37:I39"/>
    <mergeCell ref="J37:J39"/>
    <mergeCell ref="K37:K39"/>
    <mergeCell ref="L37:L39"/>
    <mergeCell ref="M37:M39"/>
    <mergeCell ref="A33:A35"/>
    <mergeCell ref="B33:B35"/>
    <mergeCell ref="C33:C35"/>
    <mergeCell ref="N40:N42"/>
    <mergeCell ref="O40:O42"/>
    <mergeCell ref="P40:P42"/>
    <mergeCell ref="Q40:Q42"/>
    <mergeCell ref="N43:N45"/>
    <mergeCell ref="O43:O45"/>
    <mergeCell ref="P43:P45"/>
    <mergeCell ref="Q43:Q45"/>
    <mergeCell ref="N46:N48"/>
    <mergeCell ref="O46:O48"/>
    <mergeCell ref="P46:P48"/>
    <mergeCell ref="Q46:Q48"/>
    <mergeCell ref="N49:N51"/>
    <mergeCell ref="O49:O51"/>
    <mergeCell ref="P49:P51"/>
    <mergeCell ref="Q49:Q51"/>
    <mergeCell ref="A52:Q52"/>
    <mergeCell ref="N53:N55"/>
    <mergeCell ref="O53:O55"/>
    <mergeCell ref="P53:P55"/>
    <mergeCell ref="Q53:Q55"/>
    <mergeCell ref="N56:N58"/>
    <mergeCell ref="O56:O58"/>
    <mergeCell ref="P56:P58"/>
    <mergeCell ref="Q56:Q58"/>
    <mergeCell ref="N59:N61"/>
    <mergeCell ref="O59:O61"/>
    <mergeCell ref="P59:P61"/>
    <mergeCell ref="Q59:Q61"/>
    <mergeCell ref="N62:N64"/>
    <mergeCell ref="O62:O64"/>
    <mergeCell ref="P62:P64"/>
    <mergeCell ref="Q62:Q64"/>
    <mergeCell ref="N65:N67"/>
    <mergeCell ref="O65:O67"/>
    <mergeCell ref="P65:P67"/>
    <mergeCell ref="Q65:Q67"/>
    <mergeCell ref="A68:Q68"/>
    <mergeCell ref="N69:N71"/>
    <mergeCell ref="O69:O71"/>
    <mergeCell ref="P69:P71"/>
    <mergeCell ref="Q69:Q71"/>
    <mergeCell ref="L65:L67"/>
    <mergeCell ref="M65:M67"/>
    <mergeCell ref="A69:A71"/>
    <mergeCell ref="B69:B71"/>
    <mergeCell ref="C69:C71"/>
    <mergeCell ref="F69:F71"/>
    <mergeCell ref="G69:G71"/>
    <mergeCell ref="H69:H71"/>
    <mergeCell ref="I69:I71"/>
    <mergeCell ref="J69:J71"/>
    <mergeCell ref="K69:K71"/>
    <mergeCell ref="L69:L71"/>
    <mergeCell ref="M69:M71"/>
    <mergeCell ref="A65:A67"/>
    <mergeCell ref="B65:B67"/>
    <mergeCell ref="N72:N74"/>
    <mergeCell ref="O72:O74"/>
    <mergeCell ref="P72:P74"/>
    <mergeCell ref="Q72:Q74"/>
    <mergeCell ref="N75:N77"/>
    <mergeCell ref="O75:O77"/>
    <mergeCell ref="P75:P77"/>
    <mergeCell ref="Q75:Q77"/>
    <mergeCell ref="N78:N80"/>
    <mergeCell ref="O78:O80"/>
    <mergeCell ref="P78:P80"/>
    <mergeCell ref="Q78:Q80"/>
    <mergeCell ref="N81:N83"/>
    <mergeCell ref="O81:O83"/>
    <mergeCell ref="P81:P83"/>
    <mergeCell ref="Q81:Q83"/>
    <mergeCell ref="A84:Q84"/>
    <mergeCell ref="N85:N87"/>
    <mergeCell ref="O85:O87"/>
    <mergeCell ref="P85:P87"/>
    <mergeCell ref="Q85:Q87"/>
    <mergeCell ref="N88:N90"/>
    <mergeCell ref="O88:O90"/>
    <mergeCell ref="P88:P90"/>
    <mergeCell ref="Q88:Q90"/>
    <mergeCell ref="N91:N93"/>
    <mergeCell ref="O91:O93"/>
    <mergeCell ref="P91:P93"/>
    <mergeCell ref="Q91:Q93"/>
    <mergeCell ref="N94:N96"/>
    <mergeCell ref="O94:O96"/>
    <mergeCell ref="P94:P96"/>
    <mergeCell ref="Q94:Q96"/>
    <mergeCell ref="N97:N99"/>
    <mergeCell ref="O97:O99"/>
    <mergeCell ref="P97:P99"/>
    <mergeCell ref="Q97:Q99"/>
    <mergeCell ref="N100:N102"/>
    <mergeCell ref="O100:O102"/>
    <mergeCell ref="P100:P102"/>
    <mergeCell ref="Q100:Q102"/>
    <mergeCell ref="N103:N105"/>
    <mergeCell ref="O103:O105"/>
    <mergeCell ref="P103:P105"/>
    <mergeCell ref="Q103:Q105"/>
    <mergeCell ref="N106:N108"/>
    <mergeCell ref="O106:O108"/>
    <mergeCell ref="P106:P108"/>
    <mergeCell ref="Q106:Q108"/>
    <mergeCell ref="A109:Q109"/>
    <mergeCell ref="N110:N112"/>
    <mergeCell ref="O110:O112"/>
    <mergeCell ref="P110:P112"/>
    <mergeCell ref="Q110:Q112"/>
    <mergeCell ref="K106:K108"/>
    <mergeCell ref="L106:L108"/>
    <mergeCell ref="M106:M108"/>
    <mergeCell ref="A106:A108"/>
    <mergeCell ref="B106:B108"/>
    <mergeCell ref="C106:C108"/>
    <mergeCell ref="F106:F108"/>
    <mergeCell ref="G106:G108"/>
    <mergeCell ref="H106:H108"/>
    <mergeCell ref="I106:I108"/>
    <mergeCell ref="J106:J108"/>
    <mergeCell ref="N113:N115"/>
    <mergeCell ref="O113:O115"/>
    <mergeCell ref="P113:P115"/>
    <mergeCell ref="Q113:Q115"/>
    <mergeCell ref="N116:N118"/>
    <mergeCell ref="O116:O118"/>
    <mergeCell ref="P116:P118"/>
    <mergeCell ref="Q116:Q118"/>
    <mergeCell ref="N119:N121"/>
    <mergeCell ref="O119:O121"/>
    <mergeCell ref="P119:P121"/>
    <mergeCell ref="Q119:Q121"/>
    <mergeCell ref="N122:N124"/>
    <mergeCell ref="O122:O124"/>
    <mergeCell ref="P122:P124"/>
    <mergeCell ref="Q122:Q124"/>
    <mergeCell ref="A125:Q125"/>
    <mergeCell ref="N126:N128"/>
    <mergeCell ref="O126:O128"/>
    <mergeCell ref="P126:P128"/>
    <mergeCell ref="Q126:Q128"/>
    <mergeCell ref="K122:K124"/>
    <mergeCell ref="L122:L124"/>
    <mergeCell ref="M122:M124"/>
    <mergeCell ref="A122:A124"/>
    <mergeCell ref="B122:B124"/>
    <mergeCell ref="C122:C124"/>
    <mergeCell ref="F122:F124"/>
    <mergeCell ref="G122:G124"/>
    <mergeCell ref="H122:H124"/>
    <mergeCell ref="I122:I124"/>
    <mergeCell ref="J122:J124"/>
    <mergeCell ref="N129:N131"/>
    <mergeCell ref="O129:O131"/>
    <mergeCell ref="P129:P131"/>
    <mergeCell ref="Q129:Q131"/>
    <mergeCell ref="N132:N134"/>
    <mergeCell ref="O132:O134"/>
    <mergeCell ref="P132:P134"/>
    <mergeCell ref="Q132:Q134"/>
    <mergeCell ref="N135:N137"/>
    <mergeCell ref="O135:O137"/>
    <mergeCell ref="P135:P137"/>
    <mergeCell ref="Q135:Q137"/>
    <mergeCell ref="Q138:Q140"/>
    <mergeCell ref="A141:A143"/>
    <mergeCell ref="B141:B143"/>
    <mergeCell ref="C141:C143"/>
    <mergeCell ref="F141:F143"/>
    <mergeCell ref="G141:G143"/>
    <mergeCell ref="H141:H143"/>
    <mergeCell ref="I141:I143"/>
    <mergeCell ref="J141:J143"/>
    <mergeCell ref="K141:K143"/>
    <mergeCell ref="L141:L143"/>
    <mergeCell ref="M141:M143"/>
    <mergeCell ref="N141:N143"/>
    <mergeCell ref="O141:O143"/>
    <mergeCell ref="P141:P143"/>
    <mergeCell ref="Q141:Q143"/>
    <mergeCell ref="K138:K140"/>
    <mergeCell ref="L138:L140"/>
    <mergeCell ref="M138:M140"/>
    <mergeCell ref="A138:A140"/>
    <mergeCell ref="B138:B140"/>
    <mergeCell ref="C138:C140"/>
    <mergeCell ref="F138:F140"/>
    <mergeCell ref="G138:G140"/>
    <mergeCell ref="K144:K146"/>
    <mergeCell ref="N138:N140"/>
    <mergeCell ref="O138:O140"/>
    <mergeCell ref="P138:P140"/>
    <mergeCell ref="H138:H140"/>
    <mergeCell ref="I138:I140"/>
    <mergeCell ref="J138:J140"/>
    <mergeCell ref="L144:L146"/>
    <mergeCell ref="M144:M146"/>
    <mergeCell ref="N144:N146"/>
    <mergeCell ref="O144:O146"/>
    <mergeCell ref="P144:P146"/>
    <mergeCell ref="Q144:Q146"/>
    <mergeCell ref="A147:A149"/>
    <mergeCell ref="B147:B149"/>
    <mergeCell ref="C147:C149"/>
    <mergeCell ref="F147:F149"/>
    <mergeCell ref="G147:G149"/>
    <mergeCell ref="H147:H149"/>
    <mergeCell ref="I147:I149"/>
    <mergeCell ref="J147:J149"/>
    <mergeCell ref="K147:K149"/>
    <mergeCell ref="L147:L149"/>
    <mergeCell ref="M147:M149"/>
    <mergeCell ref="N147:N149"/>
    <mergeCell ref="O147:O149"/>
    <mergeCell ref="P147:P149"/>
    <mergeCell ref="Q147:Q149"/>
    <mergeCell ref="A144:A146"/>
    <mergeCell ref="B144:B146"/>
    <mergeCell ref="C144:C146"/>
    <mergeCell ref="F144:F146"/>
    <mergeCell ref="G144:G146"/>
    <mergeCell ref="H144:H146"/>
    <mergeCell ref="I144:I146"/>
    <mergeCell ref="J144:J1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MASOVNOST</vt:lpstr>
      <vt:lpstr>USPEŠNOST</vt:lpstr>
      <vt:lpstr>MEDALJE</vt:lpstr>
      <vt:lpstr>1 Stražilovo</vt:lpstr>
      <vt:lpstr>3 Čortanovcii</vt:lpstr>
      <vt:lpstr>4 Subotica</vt:lpstr>
      <vt:lpstr>5 Rajacc</vt:lpstr>
      <vt:lpstr>9 Avala noćno</vt:lpstr>
      <vt:lpstr>10 Пасјача</vt:lpstr>
      <vt:lpstr>Prvenstvo Srbij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2020-09-29T08:47:51Z</dcterms:modified>
</cp:coreProperties>
</file>